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firstSheet="7" activeTab="12"/>
  </bookViews>
  <sheets>
    <sheet name="Week 1" sheetId="1" r:id="rId1"/>
    <sheet name="Week 2(3)" sheetId="2" r:id="rId2"/>
    <sheet name="Week 3(4)" sheetId="3" r:id="rId3"/>
    <sheet name="Week 4(5)" sheetId="4" r:id="rId4"/>
    <sheet name="Week 5(6)" sheetId="5" r:id="rId5"/>
    <sheet name="Week 6(7)" sheetId="6" r:id="rId6"/>
    <sheet name="Week 7(8)" sheetId="7" r:id="rId7"/>
    <sheet name="Week 8(9)" sheetId="8" r:id="rId8"/>
    <sheet name="Week 9(10)" sheetId="9" r:id="rId9"/>
    <sheet name="Week 10(11)" sheetId="10" r:id="rId10"/>
    <sheet name="Week 12(13)" sheetId="11" r:id="rId11"/>
    <sheet name="Week 13(14)" sheetId="12" r:id="rId12"/>
    <sheet name="Week 14(15)" sheetId="13" r:id="rId13"/>
    <sheet name="Week 15(16)" sheetId="14" r:id="rId14"/>
    <sheet name="Week 16(18)" sheetId="15" r:id="rId15"/>
  </sheets>
  <externalReferences>
    <externalReference r:id="rId18"/>
  </externalReferences>
  <definedNames>
    <definedName name="_xlnm.Print_Area" localSheetId="11">'Week 13(14)'!$A$1:$V$30</definedName>
  </definedNames>
  <calcPr fullCalcOnLoad="1"/>
</workbook>
</file>

<file path=xl/sharedStrings.xml><?xml version="1.0" encoding="utf-8"?>
<sst xmlns="http://schemas.openxmlformats.org/spreadsheetml/2006/main" count="1048" uniqueCount="50">
  <si>
    <t>Players/Teams</t>
  </si>
  <si>
    <t>Team Totals</t>
  </si>
  <si>
    <t>Individual</t>
  </si>
  <si>
    <t>Last</t>
  </si>
  <si>
    <t>Prev</t>
  </si>
  <si>
    <t>Total</t>
  </si>
  <si>
    <t>Place</t>
  </si>
  <si>
    <t>Average</t>
  </si>
  <si>
    <t>Handicap</t>
  </si>
  <si>
    <t>Last Week</t>
  </si>
  <si>
    <t>2 Weeks Ago</t>
  </si>
  <si>
    <t>3 Weeks Ago</t>
  </si>
  <si>
    <t>4 Weeks Ago</t>
  </si>
  <si>
    <t>5 Weeks Ago</t>
  </si>
  <si>
    <t>Team # 1</t>
  </si>
  <si>
    <t>Paul Baker</t>
  </si>
  <si>
    <t>Gary Gray</t>
  </si>
  <si>
    <t>Brad White</t>
  </si>
  <si>
    <t>Team # 2</t>
  </si>
  <si>
    <t>Joe Shoemaker</t>
  </si>
  <si>
    <t>Team # 3</t>
  </si>
  <si>
    <t>Jerry Tubbs</t>
  </si>
  <si>
    <t>Heidi Tubbs</t>
  </si>
  <si>
    <t>Team # 4</t>
  </si>
  <si>
    <t>Mark Holcomb</t>
  </si>
  <si>
    <t>Scott Kortier</t>
  </si>
  <si>
    <t>Team # 5</t>
  </si>
  <si>
    <t>Team # 6</t>
  </si>
  <si>
    <t>Russ Nieves</t>
  </si>
  <si>
    <t>Greg Lucot</t>
  </si>
  <si>
    <t>Linda Lucot</t>
  </si>
  <si>
    <t>Mark Melchi</t>
  </si>
  <si>
    <t>Mike Melchi</t>
  </si>
  <si>
    <t>John Bulmer</t>
  </si>
  <si>
    <t>Dave Nestorak</t>
  </si>
  <si>
    <t>Mark Menge </t>
  </si>
  <si>
    <t>Amelia Woods</t>
  </si>
  <si>
    <t>Rob Wolfe</t>
  </si>
  <si>
    <t>LF Pd</t>
  </si>
  <si>
    <t xml:space="preserve">Eddie Koyama </t>
  </si>
  <si>
    <t>Mike Tobias</t>
  </si>
  <si>
    <t xml:space="preserve">Bret Woods </t>
  </si>
  <si>
    <t xml:space="preserve">Laura Woods </t>
  </si>
  <si>
    <t>Art Erikson</t>
  </si>
  <si>
    <t>Eric Thompson</t>
  </si>
  <si>
    <t>Gwen Thompson</t>
  </si>
  <si>
    <t>Mark S.</t>
  </si>
  <si>
    <t>Bill</t>
  </si>
  <si>
    <t>Dave F.</t>
  </si>
  <si>
    <t>Gary (daves sub)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</si>
</sst>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25">
    <font>
      <sz val="10"/>
      <name val="Arial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2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49" fontId="2" fillId="24" borderId="11" xfId="0" applyNumberFormat="1" applyFont="1" applyFill="1" applyBorder="1" applyAlignment="1">
      <alignment horizontal="center"/>
    </xf>
    <xf numFmtId="165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2" fillId="2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2863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8578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0775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1918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2680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29250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6000750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296650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29250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6000750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36332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29250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6000750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36332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57212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614362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6490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2863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8578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0775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2863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8578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0775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1918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1918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1918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1918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1918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80975"/>
          <a:ext cx="0" cy="714375"/>
          <a:chOff x="22" y="19"/>
          <a:chExt cx="576" cy="7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5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0" y="171450"/>
          <a:ext cx="0" cy="723900"/>
          <a:chOff x="647" y="18"/>
          <a:chExt cx="515" cy="7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42" y="28"/>
            <a:ext cx="322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</xdr:row>
      <xdr:rowOff>19050</xdr:rowOff>
    </xdr:from>
    <xdr:to>
      <xdr:col>8</xdr:col>
      <xdr:colOff>247650</xdr:colOff>
      <xdr:row>5</xdr:row>
      <xdr:rowOff>85725</xdr:rowOff>
    </xdr:to>
    <xdr:grpSp>
      <xdr:nvGrpSpPr>
        <xdr:cNvPr id="7" name="Group 10"/>
        <xdr:cNvGrpSpPr>
          <a:grpSpLocks/>
        </xdr:cNvGrpSpPr>
      </xdr:nvGrpSpPr>
      <xdr:grpSpPr>
        <a:xfrm>
          <a:off x="209550" y="180975"/>
          <a:ext cx="5400675" cy="714375"/>
          <a:chOff x="22" y="19"/>
          <a:chExt cx="576" cy="75"/>
        </a:xfrm>
        <a:solidFill>
          <a:srgbClr val="FFFFFF"/>
        </a:solidFill>
      </xdr:grpSpPr>
      <xdr:sp>
        <xdr:nvSpPr>
          <xdr:cNvPr id="8" name="AutoShape 11"/>
          <xdr:cNvSpPr>
            <a:spLocks/>
          </xdr:cNvSpPr>
        </xdr:nvSpPr>
        <xdr:spPr>
          <a:xfrm>
            <a:off x="22" y="19"/>
            <a:ext cx="576" cy="7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97" y="29"/>
            <a:ext cx="422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X-Xer's Golf 2007</a:t>
            </a:r>
          </a:p>
        </xdr:txBody>
      </xdr:sp>
    </xdr:grpSp>
    <xdr:clientData/>
  </xdr:twoCellAnchor>
  <xdr:twoCellAnchor>
    <xdr:from>
      <xdr:col>10</xdr:col>
      <xdr:colOff>180975</xdr:colOff>
      <xdr:row>1</xdr:row>
      <xdr:rowOff>9525</xdr:rowOff>
    </xdr:from>
    <xdr:to>
      <xdr:col>16</xdr:col>
      <xdr:colOff>438150</xdr:colOff>
      <xdr:row>5</xdr:row>
      <xdr:rowOff>85725</xdr:rowOff>
    </xdr:to>
    <xdr:grpSp>
      <xdr:nvGrpSpPr>
        <xdr:cNvPr id="10" name="Group 13"/>
        <xdr:cNvGrpSpPr>
          <a:grpSpLocks/>
        </xdr:cNvGrpSpPr>
      </xdr:nvGrpSpPr>
      <xdr:grpSpPr>
        <a:xfrm>
          <a:off x="5972175" y="171450"/>
          <a:ext cx="4381500" cy="723900"/>
          <a:chOff x="647" y="18"/>
          <a:chExt cx="515" cy="76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647" y="18"/>
            <a:ext cx="515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742" y="28"/>
            <a:ext cx="3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History</a:t>
            </a:r>
          </a:p>
        </xdr:txBody>
      </xdr:sp>
    </xdr:grpSp>
    <xdr:clientData/>
  </xdr:twoCellAnchor>
  <xdr:twoCellAnchor>
    <xdr:from>
      <xdr:col>18</xdr:col>
      <xdr:colOff>257175</xdr:colOff>
      <xdr:row>1</xdr:row>
      <xdr:rowOff>19050</xdr:rowOff>
    </xdr:from>
    <xdr:to>
      <xdr:col>25</xdr:col>
      <xdr:colOff>685800</xdr:colOff>
      <xdr:row>5</xdr:row>
      <xdr:rowOff>95250</xdr:rowOff>
    </xdr:to>
    <xdr:grpSp>
      <xdr:nvGrpSpPr>
        <xdr:cNvPr id="13" name="Group 16"/>
        <xdr:cNvGrpSpPr>
          <a:grpSpLocks/>
        </xdr:cNvGrpSpPr>
      </xdr:nvGrpSpPr>
      <xdr:grpSpPr>
        <a:xfrm>
          <a:off x="11191875" y="180975"/>
          <a:ext cx="5619750" cy="723900"/>
          <a:chOff x="1192" y="19"/>
          <a:chExt cx="623" cy="76"/>
        </a:xfrm>
        <a:solidFill>
          <a:srgbClr val="FFFFFF"/>
        </a:solidFill>
      </xdr:grpSpPr>
      <xdr:sp>
        <xdr:nvSpPr>
          <xdr:cNvPr id="14" name="AutoShape 17"/>
          <xdr:cNvSpPr>
            <a:spLocks/>
          </xdr:cNvSpPr>
        </xdr:nvSpPr>
        <xdr:spPr>
          <a:xfrm>
            <a:off x="1192" y="19"/>
            <a:ext cx="623" cy="7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1385" y="29"/>
            <a:ext cx="35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3152" tIns="54864" rIns="73152" bIns="0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CEL94\MACRO1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2.5742187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v>39210</v>
      </c>
      <c r="Q1" s="1">
        <f>+H1</f>
        <v>39210</v>
      </c>
      <c r="R1" s="1"/>
      <c r="Z1" s="1">
        <f>+H1</f>
        <v>39210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6" t="s">
        <v>14</v>
      </c>
      <c r="C9" s="31">
        <v>21</v>
      </c>
      <c r="D9" s="31">
        <v>0</v>
      </c>
      <c r="E9" s="31">
        <f>SUM(+C9+D9)</f>
        <v>21</v>
      </c>
      <c r="F9" s="34">
        <v>1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7" t="s">
        <v>25</v>
      </c>
      <c r="C10" s="32"/>
      <c r="D10" s="32"/>
      <c r="E10" s="32"/>
      <c r="F10" s="35"/>
      <c r="G10" s="10">
        <f>+L10</f>
        <v>45</v>
      </c>
      <c r="H10" s="11">
        <f>(+G10-36)*0.8</f>
        <v>7.2</v>
      </c>
      <c r="I10" s="8"/>
      <c r="K10" s="7" t="s">
        <v>25</v>
      </c>
      <c r="L10" s="8">
        <v>45</v>
      </c>
      <c r="M10" s="8"/>
      <c r="N10" s="8"/>
      <c r="O10" s="8"/>
      <c r="P10" s="8"/>
      <c r="S10" s="8" t="s">
        <v>30</v>
      </c>
      <c r="T10" s="10">
        <f aca="true" t="shared" si="0" ref="T10:T25">+V10</f>
        <v>0</v>
      </c>
      <c r="U10" s="11">
        <f aca="true" t="shared" si="1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+L11</f>
        <v>43</v>
      </c>
      <c r="H11" s="11">
        <f>(+G11-36)*0.8</f>
        <v>5.6000000000000005</v>
      </c>
      <c r="I11" s="8"/>
      <c r="K11" s="14" t="s">
        <v>24</v>
      </c>
      <c r="L11" s="8">
        <v>43</v>
      </c>
      <c r="M11" s="8"/>
      <c r="N11" s="8"/>
      <c r="O11" s="8"/>
      <c r="P11" s="8"/>
      <c r="S11" s="8" t="s">
        <v>29</v>
      </c>
      <c r="T11" s="10">
        <f t="shared" si="0"/>
        <v>0</v>
      </c>
      <c r="U11" s="11">
        <f t="shared" si="1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9</v>
      </c>
      <c r="D12" s="31">
        <v>0</v>
      </c>
      <c r="E12" s="31">
        <f>SUM(+C12+D12)</f>
        <v>9</v>
      </c>
      <c r="F12" s="34">
        <v>6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+L13</f>
        <v>56</v>
      </c>
      <c r="H13" s="11">
        <f>(+G13-36)*0.8</f>
        <v>16</v>
      </c>
      <c r="I13" s="8"/>
      <c r="K13" s="7" t="s">
        <v>43</v>
      </c>
      <c r="L13" s="8">
        <v>56</v>
      </c>
      <c r="M13" s="8"/>
      <c r="N13" s="8"/>
      <c r="O13" s="8"/>
      <c r="P13" s="8"/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2"/>
      <c r="D14" s="33"/>
      <c r="E14" s="33"/>
      <c r="F14" s="35"/>
      <c r="G14" s="10">
        <f>+L14</f>
        <v>56</v>
      </c>
      <c r="H14" s="11">
        <f>(+G14-36)*0.8</f>
        <v>16</v>
      </c>
      <c r="I14" s="8"/>
      <c r="K14" s="15" t="s">
        <v>21</v>
      </c>
      <c r="L14" s="8">
        <v>56</v>
      </c>
      <c r="M14" s="8"/>
      <c r="N14" s="8"/>
      <c r="O14" s="8"/>
      <c r="P14" s="8"/>
      <c r="S14" s="25" t="s">
        <v>17</v>
      </c>
      <c r="T14" s="10">
        <f t="shared" si="0"/>
        <v>0</v>
      </c>
      <c r="U14" s="11">
        <f t="shared" si="1"/>
        <v>-28.8</v>
      </c>
      <c r="V14" s="8"/>
      <c r="W14" s="8"/>
      <c r="X14" s="8"/>
      <c r="Y14" s="8"/>
      <c r="Z14" s="8"/>
    </row>
    <row r="15" spans="2:26" ht="15.75">
      <c r="B15" s="6" t="s">
        <v>20</v>
      </c>
      <c r="C15" s="31">
        <v>15</v>
      </c>
      <c r="D15" s="31">
        <v>0</v>
      </c>
      <c r="E15" s="31">
        <f>SUM(+C15+D15)</f>
        <v>15</v>
      </c>
      <c r="F15" s="34">
        <v>3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+L16</f>
        <v>53</v>
      </c>
      <c r="H16" s="11">
        <f>(+G16-36)*0.8</f>
        <v>13.600000000000001</v>
      </c>
      <c r="I16" s="8"/>
      <c r="K16" s="15" t="s">
        <v>16</v>
      </c>
      <c r="L16" s="8">
        <v>53</v>
      </c>
      <c r="M16" s="8"/>
      <c r="N16" s="8"/>
      <c r="O16" s="8"/>
      <c r="P16" s="8"/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+L17</f>
        <v>52</v>
      </c>
      <c r="H17" s="11">
        <f>(+G17-36)*0.8</f>
        <v>12.8</v>
      </c>
      <c r="I17" s="8"/>
      <c r="K17" s="15" t="s">
        <v>15</v>
      </c>
      <c r="L17" s="8">
        <v>52</v>
      </c>
      <c r="M17" s="8"/>
      <c r="N17" s="8"/>
      <c r="O17" s="8"/>
      <c r="P17" s="8"/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23</v>
      </c>
      <c r="C18" s="31">
        <v>15</v>
      </c>
      <c r="D18" s="31">
        <v>0</v>
      </c>
      <c r="E18" s="31">
        <f>SUM(+C18+D18)</f>
        <v>15</v>
      </c>
      <c r="F18" s="34">
        <v>3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+L19</f>
        <v>46</v>
      </c>
      <c r="H19" s="11">
        <f>(+G19-36)*0.8</f>
        <v>8</v>
      </c>
      <c r="I19" s="8"/>
      <c r="K19" s="24" t="s">
        <v>31</v>
      </c>
      <c r="L19" s="8">
        <v>46</v>
      </c>
      <c r="M19" s="8"/>
      <c r="N19" s="8"/>
      <c r="O19" s="8"/>
      <c r="P19" s="8"/>
      <c r="S19" s="8"/>
      <c r="T19" s="10">
        <f t="shared" si="0"/>
        <v>0</v>
      </c>
      <c r="U19" s="11">
        <f t="shared" si="1"/>
        <v>-28.8</v>
      </c>
      <c r="V19" s="8"/>
      <c r="W19" s="8"/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+L20</f>
        <v>55</v>
      </c>
      <c r="H20" s="11">
        <f>(+G20-36)*0.8</f>
        <v>15.200000000000001</v>
      </c>
      <c r="I20" s="8"/>
      <c r="K20" s="12" t="s">
        <v>32</v>
      </c>
      <c r="L20" s="8">
        <v>55</v>
      </c>
      <c r="M20" s="8"/>
      <c r="N20" s="8"/>
      <c r="O20" s="8"/>
      <c r="P20" s="8"/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26</v>
      </c>
      <c r="C21" s="31">
        <v>19</v>
      </c>
      <c r="D21" s="31">
        <v>0</v>
      </c>
      <c r="E21" s="31">
        <f>SUM(+C21+D21)</f>
        <v>19</v>
      </c>
      <c r="F21" s="34">
        <v>2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+L22</f>
        <v>52</v>
      </c>
      <c r="H22" s="11">
        <f>(+G22-36)*0.8</f>
        <v>12.8</v>
      </c>
      <c r="I22" s="8"/>
      <c r="K22" s="9" t="s">
        <v>33</v>
      </c>
      <c r="L22" s="8">
        <v>52</v>
      </c>
      <c r="M22" s="8"/>
      <c r="N22" s="8"/>
      <c r="O22" s="8"/>
      <c r="P22" s="8"/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+L23</f>
        <v>55</v>
      </c>
      <c r="H23" s="11">
        <f>(+G23-36)*0.8</f>
        <v>15.200000000000001</v>
      </c>
      <c r="I23" s="8"/>
      <c r="K23" s="14" t="s">
        <v>34</v>
      </c>
      <c r="L23" s="8">
        <v>55</v>
      </c>
      <c r="M23" s="8"/>
      <c r="N23" s="8"/>
      <c r="O23" s="8"/>
      <c r="P23" s="8"/>
      <c r="S23" s="13"/>
      <c r="T23" s="10">
        <f t="shared" si="0"/>
        <v>0</v>
      </c>
      <c r="U23" s="11">
        <f t="shared" si="1"/>
        <v>-28.8</v>
      </c>
      <c r="V23" s="8"/>
      <c r="W23" s="8"/>
      <c r="X23" s="8"/>
      <c r="Y23" s="8"/>
      <c r="Z23" s="8"/>
    </row>
    <row r="24" spans="2:26" ht="15.75">
      <c r="B24" s="6" t="s">
        <v>27</v>
      </c>
      <c r="C24" s="31">
        <v>11</v>
      </c>
      <c r="D24" s="31">
        <v>0</v>
      </c>
      <c r="E24" s="31">
        <f>SUM(+C24+D24)</f>
        <v>11</v>
      </c>
      <c r="F24" s="34">
        <v>5</v>
      </c>
      <c r="G24" s="7"/>
      <c r="H24" s="7"/>
      <c r="K24" s="16"/>
      <c r="L24" s="8"/>
      <c r="M24" s="8"/>
      <c r="N24" s="8"/>
      <c r="O24" s="8"/>
      <c r="P24" s="8"/>
      <c r="S24" s="13"/>
      <c r="T24" s="10">
        <f t="shared" si="0"/>
        <v>0</v>
      </c>
      <c r="U24" s="11">
        <f t="shared" si="1"/>
        <v>-28.8</v>
      </c>
      <c r="V24" s="17"/>
      <c r="W24" s="8"/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+L25</f>
        <v>58</v>
      </c>
      <c r="H25" s="11">
        <f>(+G25-36)*0.8</f>
        <v>17.6</v>
      </c>
      <c r="I25" s="8"/>
      <c r="K25" s="9" t="s">
        <v>44</v>
      </c>
      <c r="L25" s="8">
        <v>58</v>
      </c>
      <c r="M25" s="8"/>
      <c r="N25" s="8"/>
      <c r="O25" s="8"/>
      <c r="P25" s="8"/>
      <c r="S25" s="13"/>
      <c r="T25" s="10">
        <f t="shared" si="0"/>
        <v>0</v>
      </c>
      <c r="U25" s="11">
        <f t="shared" si="1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/>
      <c r="N26" s="8"/>
      <c r="O26" s="8"/>
      <c r="P26" s="8"/>
    </row>
    <row r="27" spans="2:8" ht="15.75">
      <c r="B27" s="18" t="s">
        <v>5</v>
      </c>
      <c r="C27" s="19">
        <f>SUM(C9:C26)</f>
        <v>90</v>
      </c>
      <c r="D27" s="19">
        <f>SUM(D9:D26)</f>
        <v>0</v>
      </c>
      <c r="E27" s="19">
        <f>SUM(E9:E26)</f>
        <v>90</v>
      </c>
      <c r="F27" s="20"/>
      <c r="G27" s="21">
        <f>AVERAGE(+G10,+G11,+G13,+G14,+G16,+G17,+G19,+G20,+G22,+G23,+G25,+G26)</f>
        <v>52.666666666666664</v>
      </c>
      <c r="H27" s="21">
        <f>AVERAGE(+H10,+H11,+H13,+H14,+H16,+H17,+H19,+H20,+H22,+H23,+H25,+H26)</f>
        <v>13.333333333333334</v>
      </c>
    </row>
    <row r="28" spans="7:8" ht="12.75">
      <c r="G28" s="22" t="s">
        <v>7</v>
      </c>
      <c r="H28" s="22" t="s">
        <v>7</v>
      </c>
    </row>
  </sheetData>
  <sheetProtection/>
  <mergeCells count="26">
    <mergeCell ref="C12:C14"/>
    <mergeCell ref="D12:D14"/>
    <mergeCell ref="E12:E14"/>
    <mergeCell ref="F12:F14"/>
    <mergeCell ref="C7:E7"/>
    <mergeCell ref="G7:H7"/>
    <mergeCell ref="C9:C11"/>
    <mergeCell ref="D9:D11"/>
    <mergeCell ref="E9:E11"/>
    <mergeCell ref="F9:F11"/>
    <mergeCell ref="C15:C17"/>
    <mergeCell ref="D15:D17"/>
    <mergeCell ref="E15:E17"/>
    <mergeCell ref="F15:F17"/>
    <mergeCell ref="C18:C20"/>
    <mergeCell ref="D18:D20"/>
    <mergeCell ref="E18:E20"/>
    <mergeCell ref="F18:F20"/>
    <mergeCell ref="C24:C26"/>
    <mergeCell ref="D24:D26"/>
    <mergeCell ref="E24:E26"/>
    <mergeCell ref="F24:F26"/>
    <mergeCell ref="E21:E23"/>
    <mergeCell ref="F21:F23"/>
    <mergeCell ref="C21:C23"/>
    <mergeCell ref="D21:D23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F21" sqref="F21:F23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9(10)'!H1+7</f>
        <v>39287</v>
      </c>
      <c r="Q1" s="1">
        <f>+H1</f>
        <v>39287</v>
      </c>
      <c r="R1" s="1"/>
      <c r="Z1" s="1">
        <f>+H1</f>
        <v>39287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12</v>
      </c>
      <c r="D9" s="31">
        <f>+'Week 9(10)'!E9:E11</f>
        <v>147</v>
      </c>
      <c r="E9" s="31">
        <f>SUM(+C9+D9)</f>
        <v>159</v>
      </c>
      <c r="F9" s="34">
        <v>3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48</v>
      </c>
      <c r="H10" s="11">
        <f>(+G10-36)*0.8</f>
        <v>9.600000000000001</v>
      </c>
      <c r="I10" s="8"/>
      <c r="K10" s="7" t="s">
        <v>25</v>
      </c>
      <c r="L10" s="8">
        <v>49</v>
      </c>
      <c r="M10" s="8">
        <f>+'Week 9(10)'!L10</f>
        <v>43</v>
      </c>
      <c r="N10" s="8">
        <f>+'Week 9(10)'!M10</f>
        <v>50</v>
      </c>
      <c r="O10" s="8">
        <f>+'Week 9(10)'!N10</f>
        <v>45</v>
      </c>
      <c r="P10" s="8">
        <f>+'Week 9(10)'!O10</f>
        <v>51</v>
      </c>
      <c r="S10" s="8" t="s">
        <v>30</v>
      </c>
      <c r="T10" s="10">
        <f aca="true" t="shared" si="0" ref="T10:T25">+V10</f>
        <v>0</v>
      </c>
      <c r="U10" s="11">
        <f aca="true" t="shared" si="1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44</v>
      </c>
      <c r="H11" s="11">
        <f>(+G11-36)*0.8</f>
        <v>6.4</v>
      </c>
      <c r="I11" s="8"/>
      <c r="K11" s="14" t="s">
        <v>24</v>
      </c>
      <c r="L11" s="8">
        <v>47</v>
      </c>
      <c r="M11" s="8">
        <f>+'Week 9(10)'!L11</f>
        <v>45</v>
      </c>
      <c r="N11" s="8">
        <f>+'Week 9(10)'!M11</f>
        <v>44</v>
      </c>
      <c r="O11" s="8">
        <f>+'Week 9(10)'!N11</f>
        <v>43</v>
      </c>
      <c r="P11" s="8">
        <f>+'Week 9(10)'!O11</f>
        <v>40</v>
      </c>
      <c r="S11" s="8" t="s">
        <v>29</v>
      </c>
      <c r="T11" s="10">
        <f t="shared" si="0"/>
        <v>59</v>
      </c>
      <c r="U11" s="11">
        <f t="shared" si="1"/>
        <v>18.400000000000002</v>
      </c>
      <c r="V11" s="8">
        <v>59</v>
      </c>
      <c r="W11" s="8"/>
      <c r="X11" s="8"/>
      <c r="Y11" s="8"/>
      <c r="Z11" s="8"/>
    </row>
    <row r="12" spans="2:26" ht="15.75">
      <c r="B12" s="6" t="s">
        <v>18</v>
      </c>
      <c r="C12" s="31">
        <v>18</v>
      </c>
      <c r="D12" s="31">
        <f>+'Week 9(10)'!E12:E14</f>
        <v>105.5</v>
      </c>
      <c r="E12" s="31">
        <f>SUM(+C12+D12)</f>
        <v>123.5</v>
      </c>
      <c r="F12" s="34">
        <v>5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58.333333333333336</v>
      </c>
      <c r="H13" s="11">
        <f>(+G13-36)*0.8</f>
        <v>17.86666666666667</v>
      </c>
      <c r="I13" s="8"/>
      <c r="K13" s="7" t="s">
        <v>43</v>
      </c>
      <c r="L13" s="8">
        <v>58</v>
      </c>
      <c r="M13" s="8">
        <f>+'Week 9(10)'!L13</f>
        <v>57</v>
      </c>
      <c r="N13" s="8">
        <f>+'Week 9(10)'!M13</f>
        <v>61</v>
      </c>
      <c r="O13" s="8">
        <f>+'Week 9(10)'!N13</f>
        <v>54</v>
      </c>
      <c r="P13" s="8">
        <f>+'Week 9(10)'!O13</f>
        <v>60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56.333333333333336</v>
      </c>
      <c r="H14" s="11">
        <f>(+G14-36)*0.8</f>
        <v>16.26666666666667</v>
      </c>
      <c r="I14" s="8"/>
      <c r="K14" s="15" t="s">
        <v>21</v>
      </c>
      <c r="L14" s="8">
        <v>57</v>
      </c>
      <c r="M14" s="8">
        <f>+'Week 8(9)'!L14</f>
        <v>52</v>
      </c>
      <c r="N14" s="8">
        <f>+'Week 8(9)'!M14</f>
        <v>55</v>
      </c>
      <c r="O14" s="8">
        <f>+'Week 8(9)'!N14</f>
        <v>57</v>
      </c>
      <c r="P14" s="8">
        <f>+'Week 8(9)'!O14</f>
        <v>61</v>
      </c>
      <c r="S14" s="25" t="s">
        <v>17</v>
      </c>
      <c r="T14" s="10">
        <f>(SUM(V14:Z14)-MIN(V14:Z14)-MAX(V14:Z14))/3</f>
        <v>54.333333333333336</v>
      </c>
      <c r="U14" s="11">
        <f t="shared" si="1"/>
        <v>14.66666666666667</v>
      </c>
      <c r="V14">
        <v>54</v>
      </c>
      <c r="W14">
        <v>47</v>
      </c>
      <c r="X14" s="8">
        <v>56</v>
      </c>
      <c r="Y14" s="8">
        <v>56</v>
      </c>
      <c r="Z14" s="8">
        <v>53</v>
      </c>
    </row>
    <row r="15" spans="2:26" ht="15.75">
      <c r="B15" s="6" t="s">
        <v>26</v>
      </c>
      <c r="C15" s="31">
        <v>20.5</v>
      </c>
      <c r="D15" s="31">
        <f>+'Week 9(10)'!E15:E17</f>
        <v>158</v>
      </c>
      <c r="E15" s="31">
        <f>SUM(+C15+D15)</f>
        <v>178.5</v>
      </c>
      <c r="F15" s="34">
        <v>1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44</v>
      </c>
      <c r="H16" s="11">
        <f>(+G16-36)*0.8</f>
        <v>6.4</v>
      </c>
      <c r="I16" s="8"/>
      <c r="K16" s="15" t="s">
        <v>16</v>
      </c>
      <c r="L16" s="8">
        <v>42</v>
      </c>
      <c r="M16" s="8">
        <f>+'Week 9(10)'!L16</f>
        <v>46</v>
      </c>
      <c r="N16" s="8">
        <f>+'Week 9(10)'!M16</f>
        <v>44</v>
      </c>
      <c r="O16" s="8">
        <f>+'Week 9(10)'!N16</f>
        <v>46</v>
      </c>
      <c r="P16" s="8">
        <f>+'Week 9(10)'!O16</f>
        <v>42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49.666666666666664</v>
      </c>
      <c r="H17" s="11">
        <f>(+G17-36)*0.8</f>
        <v>10.933333333333332</v>
      </c>
      <c r="I17" s="8"/>
      <c r="K17" s="15" t="s">
        <v>15</v>
      </c>
      <c r="L17" s="8">
        <v>51</v>
      </c>
      <c r="M17" s="8">
        <f>+'Week 9(10)'!L17</f>
        <v>52</v>
      </c>
      <c r="N17" s="8">
        <f>+'Week 9(10)'!M17</f>
        <v>50</v>
      </c>
      <c r="O17" s="8">
        <f>+'Week 9(10)'!N17</f>
        <v>48</v>
      </c>
      <c r="P17" s="8">
        <f>+'Week 9(10)'!O17</f>
        <v>47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9.5</v>
      </c>
      <c r="D18" s="31">
        <f>+'Week 9(10)'!E18:E20</f>
        <v>153</v>
      </c>
      <c r="E18" s="31">
        <f>SUM(+C18+D18)</f>
        <v>162.5</v>
      </c>
      <c r="F18" s="34">
        <v>2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40</v>
      </c>
      <c r="H19" s="11">
        <f>(+G19-36)*0.8</f>
        <v>3.2</v>
      </c>
      <c r="I19" s="8"/>
      <c r="K19" s="24" t="s">
        <v>31</v>
      </c>
      <c r="L19" s="8">
        <v>40</v>
      </c>
      <c r="M19" s="8">
        <f>+'Week 9(10)'!L19</f>
        <v>40</v>
      </c>
      <c r="N19" s="8">
        <f>+'Week 9(10)'!M19</f>
        <v>40</v>
      </c>
      <c r="O19" s="8">
        <f>+'Week 9(10)'!N19</f>
        <v>40</v>
      </c>
      <c r="P19" s="8">
        <f>+'Week 9(10)'!O19</f>
        <v>41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52.666666666666664</v>
      </c>
      <c r="H20" s="11">
        <f>(+G20-36)*0.8</f>
        <v>13.333333333333332</v>
      </c>
      <c r="I20" s="8"/>
      <c r="K20" s="12" t="s">
        <v>32</v>
      </c>
      <c r="L20" s="8">
        <v>55</v>
      </c>
      <c r="M20" s="8">
        <f>+'Week 9(10)'!L20</f>
        <v>51</v>
      </c>
      <c r="N20" s="8">
        <f>+'Week 9(10)'!M20</f>
        <v>48</v>
      </c>
      <c r="O20" s="8">
        <f>+'Week 9(10)'!N20</f>
        <v>53</v>
      </c>
      <c r="P20" s="8">
        <f>+'Week 9(10)'!O20</f>
        <v>54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13</v>
      </c>
      <c r="D21" s="31">
        <f>+'Week 9(10)'!E21:E23</f>
        <v>104.5</v>
      </c>
      <c r="E21" s="31">
        <f>SUM(+C21+D21)</f>
        <v>117.5</v>
      </c>
      <c r="F21" s="34">
        <v>6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59.666666666666664</v>
      </c>
      <c r="H22" s="11">
        <f>(+G22-36)*0.8</f>
        <v>18.933333333333334</v>
      </c>
      <c r="I22" s="8"/>
      <c r="K22" s="9" t="s">
        <v>33</v>
      </c>
      <c r="L22" s="8">
        <v>61</v>
      </c>
      <c r="M22" s="8">
        <f>+'Week 8(9)'!L22</f>
        <v>60</v>
      </c>
      <c r="N22" s="8">
        <f>+'Week 8(9)'!M22</f>
        <v>58</v>
      </c>
      <c r="O22" s="8">
        <f>+'Week 8(9)'!N22</f>
        <v>66</v>
      </c>
      <c r="P22" s="8">
        <f>+'Week 8(9)'!O22</f>
        <v>58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58.666666666666664</v>
      </c>
      <c r="H23" s="11">
        <f>(+G23-36)*0.8</f>
        <v>18.133333333333333</v>
      </c>
      <c r="I23" s="8"/>
      <c r="K23" s="14" t="s">
        <v>34</v>
      </c>
      <c r="L23" s="8">
        <v>60</v>
      </c>
      <c r="M23" s="8">
        <f>+'Week 9(10)'!L23</f>
        <v>64</v>
      </c>
      <c r="N23" s="8">
        <f>+'Week 9(10)'!M23</f>
        <v>56</v>
      </c>
      <c r="O23" s="8">
        <f>+'Week 9(10)'!N23</f>
        <v>53</v>
      </c>
      <c r="P23" s="8">
        <f>+'Week 9(10)'!O23</f>
        <v>60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17</v>
      </c>
      <c r="D24" s="31">
        <f>+'Week 9(10)'!E24:E26</f>
        <v>129</v>
      </c>
      <c r="E24" s="31">
        <f>SUM(+C24+D24)</f>
        <v>146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58.333333333333336</v>
      </c>
      <c r="H25" s="11">
        <f>(+G25-36)*0.8</f>
        <v>17.86666666666667</v>
      </c>
      <c r="I25" s="8"/>
      <c r="K25" s="9" t="s">
        <v>44</v>
      </c>
      <c r="L25" s="8">
        <v>61</v>
      </c>
      <c r="M25" s="8">
        <f>+'Week 9(10)'!L25</f>
        <v>55</v>
      </c>
      <c r="N25" s="8">
        <f>+'Week 9(10)'!M25</f>
        <v>67</v>
      </c>
      <c r="O25" s="8">
        <f>+'Week 9(10)'!N25</f>
        <v>54</v>
      </c>
      <c r="P25" s="8">
        <f>+'Week 9(10)'!O25</f>
        <v>59</v>
      </c>
      <c r="S25" s="30" t="s">
        <v>48</v>
      </c>
      <c r="T25" s="10">
        <f t="shared" si="0"/>
        <v>58</v>
      </c>
      <c r="U25" s="11">
        <f t="shared" si="1"/>
        <v>17.6</v>
      </c>
      <c r="V25" s="8">
        <v>58</v>
      </c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SUM(L26:M26)/2</f>
        <v>62</v>
      </c>
      <c r="H26" s="11">
        <f>(+G26-36)*0.8</f>
        <v>20.8</v>
      </c>
      <c r="I26" s="8"/>
      <c r="K26" s="14" t="s">
        <v>19</v>
      </c>
      <c r="L26" s="8">
        <v>63</v>
      </c>
      <c r="M26" s="8">
        <f>+'Week 8(9)'!L26</f>
        <v>61</v>
      </c>
      <c r="N26" s="8">
        <f>+'Week 8(9)'!M26</f>
        <v>0</v>
      </c>
      <c r="O26" s="8">
        <f>+'Week 8(9)'!N26</f>
        <v>0</v>
      </c>
      <c r="P26" s="8">
        <f>+'Week 8(9)'!O26</f>
        <v>0</v>
      </c>
    </row>
    <row r="27" spans="2:8" ht="15.75">
      <c r="B27" s="18" t="s">
        <v>5</v>
      </c>
      <c r="C27" s="19">
        <f>SUM(C9:C26)</f>
        <v>90</v>
      </c>
      <c r="D27" s="19">
        <f>SUM(D9:D26)</f>
        <v>797</v>
      </c>
      <c r="E27" s="19">
        <f>SUM(E9:E26)</f>
        <v>887</v>
      </c>
      <c r="F27" s="20"/>
      <c r="G27" s="21">
        <f>AVERAGE(G10,G11,G13,G14,G16,G17,G19,G20,G22,G23,G25,G26)</f>
        <v>52.63888888888889</v>
      </c>
      <c r="H27" s="21">
        <f>AVERAGE(+H10,+H11,+H13,+H14,+H16,+H17,+H19,+H20,+H22,+H23,+H25,+H26)</f>
        <v>13.311111111111112</v>
      </c>
    </row>
    <row r="28" spans="7:8" ht="12.75">
      <c r="G28" s="22" t="s">
        <v>7</v>
      </c>
      <c r="H28" s="22" t="s">
        <v>7</v>
      </c>
    </row>
  </sheetData>
  <sheetProtection/>
  <mergeCells count="26">
    <mergeCell ref="C24:C26"/>
    <mergeCell ref="D24:D26"/>
    <mergeCell ref="E24:E26"/>
    <mergeCell ref="F24:F26"/>
    <mergeCell ref="C18:C20"/>
    <mergeCell ref="D18:D20"/>
    <mergeCell ref="E18:E20"/>
    <mergeCell ref="F18:F20"/>
    <mergeCell ref="C21:C23"/>
    <mergeCell ref="D21:D23"/>
    <mergeCell ref="E21:E23"/>
    <mergeCell ref="F21:F23"/>
    <mergeCell ref="C12:C14"/>
    <mergeCell ref="D12:D14"/>
    <mergeCell ref="E12:E14"/>
    <mergeCell ref="F12:F14"/>
    <mergeCell ref="C15:C17"/>
    <mergeCell ref="D15:D17"/>
    <mergeCell ref="E15:E17"/>
    <mergeCell ref="F15:F17"/>
    <mergeCell ref="C7:E7"/>
    <mergeCell ref="G7:H7"/>
    <mergeCell ref="C9:C11"/>
    <mergeCell ref="D9:D11"/>
    <mergeCell ref="E9:E11"/>
    <mergeCell ref="F9:F11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3.71093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10(11)'!H1+14</f>
        <v>39301</v>
      </c>
      <c r="Q1" s="1">
        <f>+H1</f>
        <v>39301</v>
      </c>
      <c r="R1" s="1"/>
      <c r="Z1" s="1">
        <f>+H1</f>
        <v>39301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20</v>
      </c>
      <c r="D9" s="31">
        <f>+'Week 10(11)'!E9:E11</f>
        <v>159</v>
      </c>
      <c r="E9" s="31">
        <f>SUM(+C9+D9)</f>
        <v>179</v>
      </c>
      <c r="F9" s="34">
        <v>3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48</v>
      </c>
      <c r="H10" s="11">
        <f>(+G10-36)*0.8</f>
        <v>9.600000000000001</v>
      </c>
      <c r="I10" s="8"/>
      <c r="K10" s="7" t="s">
        <v>25</v>
      </c>
      <c r="L10" s="8">
        <v>49</v>
      </c>
      <c r="M10" s="8">
        <f>+'Week 9(10)'!L10</f>
        <v>43</v>
      </c>
      <c r="N10" s="8">
        <f>+'Week 9(10)'!M10</f>
        <v>50</v>
      </c>
      <c r="O10" s="8">
        <f>+'Week 9(10)'!N10</f>
        <v>45</v>
      </c>
      <c r="P10" s="8">
        <f>+'Week 9(10)'!O10</f>
        <v>51</v>
      </c>
      <c r="S10" s="8" t="s">
        <v>30</v>
      </c>
      <c r="T10" s="10">
        <f aca="true" t="shared" si="0" ref="T10:T25">+V10</f>
        <v>51</v>
      </c>
      <c r="U10" s="11">
        <f aca="true" t="shared" si="1" ref="U10:U25">(+T10-36)*0.8</f>
        <v>12</v>
      </c>
      <c r="V10" s="8">
        <v>51</v>
      </c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44</v>
      </c>
      <c r="H11" s="11">
        <f>(+G11-36)*0.8</f>
        <v>6.4</v>
      </c>
      <c r="I11" s="8"/>
      <c r="K11" s="14" t="s">
        <v>24</v>
      </c>
      <c r="L11" s="8">
        <v>40</v>
      </c>
      <c r="M11" s="8">
        <f>+'Week 10(11)'!L11</f>
        <v>47</v>
      </c>
      <c r="N11" s="8">
        <f>+'Week 10(11)'!M11</f>
        <v>45</v>
      </c>
      <c r="O11" s="8">
        <f>+'Week 10(11)'!N11</f>
        <v>44</v>
      </c>
      <c r="P11" s="8">
        <f>+'Week 10(11)'!O11</f>
        <v>43</v>
      </c>
      <c r="S11" s="8" t="s">
        <v>29</v>
      </c>
      <c r="T11" s="10">
        <f>SUM(V11:W11)/2</f>
        <v>54</v>
      </c>
      <c r="U11" s="11">
        <f t="shared" si="1"/>
        <v>14.4</v>
      </c>
      <c r="V11">
        <v>49</v>
      </c>
      <c r="W11" s="8">
        <v>59</v>
      </c>
      <c r="X11" s="8"/>
      <c r="Y11" s="8"/>
      <c r="Z11" s="8"/>
    </row>
    <row r="12" spans="2:26" ht="15.75">
      <c r="B12" s="6" t="s">
        <v>18</v>
      </c>
      <c r="C12" s="31">
        <v>17</v>
      </c>
      <c r="D12" s="31">
        <f>+'Week 10(11)'!E12:E14</f>
        <v>123.5</v>
      </c>
      <c r="E12" s="31">
        <f>SUM(+C12+D12)</f>
        <v>140.5</v>
      </c>
      <c r="F12" s="34">
        <v>5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56.333333333333336</v>
      </c>
      <c r="H13" s="11">
        <f>(+G13-36)*0.8</f>
        <v>16.26666666666667</v>
      </c>
      <c r="I13" s="8"/>
      <c r="K13" s="7" t="s">
        <v>43</v>
      </c>
      <c r="L13" s="8">
        <v>51</v>
      </c>
      <c r="M13" s="8">
        <f>+'Week 10(11)'!L13</f>
        <v>58</v>
      </c>
      <c r="N13" s="8">
        <f>+'Week 10(11)'!M13</f>
        <v>57</v>
      </c>
      <c r="O13" s="8">
        <f>+'Week 10(11)'!N13</f>
        <v>61</v>
      </c>
      <c r="P13" s="8">
        <f>+'Week 10(11)'!O13</f>
        <v>54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56</v>
      </c>
      <c r="H14" s="11">
        <f>(+G14-36)*0.8</f>
        <v>16</v>
      </c>
      <c r="I14" s="8"/>
      <c r="K14" s="15" t="s">
        <v>21</v>
      </c>
      <c r="L14" s="8">
        <v>56</v>
      </c>
      <c r="M14" s="8">
        <f>+'Week 10(11)'!L14</f>
        <v>57</v>
      </c>
      <c r="N14" s="8">
        <f>+'Week 10(11)'!M14</f>
        <v>52</v>
      </c>
      <c r="O14" s="8">
        <f>+'Week 10(11)'!N14</f>
        <v>55</v>
      </c>
      <c r="P14" s="8">
        <f>+'Week 10(11)'!O14</f>
        <v>57</v>
      </c>
      <c r="S14" s="25" t="s">
        <v>17</v>
      </c>
      <c r="T14" s="10">
        <f>(SUM(V14:Z14)-MIN(V14:Z14)-MAX(V14:Z14))/3</f>
        <v>54.333333333333336</v>
      </c>
      <c r="U14" s="11">
        <f t="shared" si="1"/>
        <v>14.66666666666667</v>
      </c>
      <c r="V14">
        <v>54</v>
      </c>
      <c r="W14">
        <v>47</v>
      </c>
      <c r="X14" s="8">
        <v>56</v>
      </c>
      <c r="Y14" s="8">
        <v>56</v>
      </c>
      <c r="Z14" s="8">
        <v>53</v>
      </c>
    </row>
    <row r="15" spans="2:26" ht="15.75">
      <c r="B15" s="6" t="s">
        <v>26</v>
      </c>
      <c r="C15" s="31">
        <v>10</v>
      </c>
      <c r="D15" s="31">
        <f>+'Week 10(11)'!E15:E17</f>
        <v>178.5</v>
      </c>
      <c r="E15" s="31">
        <f>SUM(+C15+D15)</f>
        <v>188.5</v>
      </c>
      <c r="F15" s="34">
        <v>1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45.333333333333336</v>
      </c>
      <c r="H16" s="11">
        <f>(+G16-36)*0.8</f>
        <v>7.466666666666669</v>
      </c>
      <c r="I16" s="8"/>
      <c r="K16" s="15" t="s">
        <v>16</v>
      </c>
      <c r="L16" s="8">
        <v>50</v>
      </c>
      <c r="M16" s="8">
        <f>+'Week 10(11)'!L16</f>
        <v>42</v>
      </c>
      <c r="N16" s="8">
        <f>+'Week 10(11)'!M16</f>
        <v>46</v>
      </c>
      <c r="O16" s="8">
        <f>+'Week 10(11)'!N16</f>
        <v>44</v>
      </c>
      <c r="P16" s="8">
        <f>+'Week 10(11)'!O16</f>
        <v>46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50</v>
      </c>
      <c r="H17" s="11">
        <f>(+G17-36)*0.8</f>
        <v>11.200000000000001</v>
      </c>
      <c r="I17" s="8"/>
      <c r="K17" s="15" t="s">
        <v>15</v>
      </c>
      <c r="L17" s="8">
        <v>49</v>
      </c>
      <c r="M17" s="8">
        <f>+'Week 10(11)'!L17</f>
        <v>51</v>
      </c>
      <c r="N17" s="8">
        <f>+'Week 10(11)'!M17</f>
        <v>52</v>
      </c>
      <c r="O17" s="8">
        <f>+'Week 10(11)'!N17</f>
        <v>50</v>
      </c>
      <c r="P17" s="8">
        <f>+'Week 10(11)'!O17</f>
        <v>48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17</v>
      </c>
      <c r="D18" s="31">
        <f>+'Week 10(11)'!E18:E20</f>
        <v>162.5</v>
      </c>
      <c r="E18" s="31">
        <f>SUM(+C18+D18)</f>
        <v>179.5</v>
      </c>
      <c r="F18" s="34">
        <v>2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40</v>
      </c>
      <c r="H19" s="11">
        <f>(+G19-36)*0.8</f>
        <v>3.2</v>
      </c>
      <c r="I19" s="8"/>
      <c r="K19" s="24" t="s">
        <v>31</v>
      </c>
      <c r="L19" s="8">
        <v>40</v>
      </c>
      <c r="M19" s="8">
        <f>+'Week 9(10)'!L19</f>
        <v>40</v>
      </c>
      <c r="N19" s="8">
        <f>+'Week 9(10)'!M19</f>
        <v>40</v>
      </c>
      <c r="O19" s="8">
        <f>+'Week 9(10)'!N19</f>
        <v>40</v>
      </c>
      <c r="P19" s="8">
        <f>+'Week 9(10)'!O19</f>
        <v>41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50.666666666666664</v>
      </c>
      <c r="H20" s="11">
        <f>(+G20-36)*0.8</f>
        <v>11.733333333333333</v>
      </c>
      <c r="I20" s="8"/>
      <c r="K20" s="12" t="s">
        <v>32</v>
      </c>
      <c r="L20" s="8">
        <v>45</v>
      </c>
      <c r="M20" s="8">
        <f>+'Week 10(11)'!L20</f>
        <v>55</v>
      </c>
      <c r="N20" s="8">
        <f>+'Week 10(11)'!M20</f>
        <v>51</v>
      </c>
      <c r="O20" s="8">
        <f>+'Week 10(11)'!N20</f>
        <v>48</v>
      </c>
      <c r="P20" s="8">
        <f>+'Week 10(11)'!O20</f>
        <v>53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13</v>
      </c>
      <c r="D21" s="31">
        <f>+'Week 10(11)'!E21:E23</f>
        <v>117.5</v>
      </c>
      <c r="E21" s="31">
        <f>SUM(+C21+D21)</f>
        <v>130.5</v>
      </c>
      <c r="F21" s="34">
        <v>6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59.666666666666664</v>
      </c>
      <c r="H22" s="11">
        <f>(+G22-36)*0.8</f>
        <v>18.933333333333334</v>
      </c>
      <c r="I22" s="8"/>
      <c r="K22" s="9" t="s">
        <v>33</v>
      </c>
      <c r="L22" s="8">
        <v>57</v>
      </c>
      <c r="M22" s="8">
        <f>+'Week 10(11)'!L22</f>
        <v>61</v>
      </c>
      <c r="N22" s="8">
        <f>+'Week 10(11)'!M22</f>
        <v>60</v>
      </c>
      <c r="O22" s="8">
        <f>+'Week 10(11)'!N22</f>
        <v>58</v>
      </c>
      <c r="P22" s="8">
        <f>+'Week 10(11)'!O22</f>
        <v>66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57</v>
      </c>
      <c r="H23" s="11">
        <f>(+G23-36)*0.8</f>
        <v>16.8</v>
      </c>
      <c r="I23" s="8"/>
      <c r="K23" s="14" t="s">
        <v>34</v>
      </c>
      <c r="L23" s="8">
        <v>55</v>
      </c>
      <c r="M23" s="8">
        <f>+'Week 10(11)'!L23</f>
        <v>60</v>
      </c>
      <c r="N23" s="8">
        <f>+'Week 10(11)'!M23</f>
        <v>64</v>
      </c>
      <c r="O23" s="8">
        <f>+'Week 10(11)'!N23</f>
        <v>56</v>
      </c>
      <c r="P23" s="8">
        <f>+'Week 10(11)'!O23</f>
        <v>53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13</v>
      </c>
      <c r="D24" s="31">
        <f>+'Week 10(11)'!E24:E26</f>
        <v>146</v>
      </c>
      <c r="E24" s="31">
        <f>SUM(+C24+D24)</f>
        <v>159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57.333333333333336</v>
      </c>
      <c r="H25" s="11">
        <f>(+G25-36)*0.8</f>
        <v>17.06666666666667</v>
      </c>
      <c r="I25" s="8"/>
      <c r="K25" s="9" t="s">
        <v>44</v>
      </c>
      <c r="L25" s="8">
        <v>56</v>
      </c>
      <c r="M25" s="8">
        <f>+'Week 10(11)'!L25</f>
        <v>61</v>
      </c>
      <c r="N25" s="8">
        <f>+'Week 10(11)'!M25</f>
        <v>55</v>
      </c>
      <c r="O25" s="8">
        <f>+'Week 10(11)'!N25</f>
        <v>67</v>
      </c>
      <c r="P25" s="8">
        <f>+'Week 10(11)'!O25</f>
        <v>54</v>
      </c>
      <c r="S25" s="30" t="s">
        <v>48</v>
      </c>
      <c r="T25" s="10">
        <f t="shared" si="0"/>
        <v>58</v>
      </c>
      <c r="U25" s="11">
        <f t="shared" si="1"/>
        <v>17.6</v>
      </c>
      <c r="V25" s="8">
        <v>58</v>
      </c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SUM(L26:M26)/2</f>
        <v>62.5</v>
      </c>
      <c r="H26" s="11">
        <f>(+G26-36)*0.8</f>
        <v>21.200000000000003</v>
      </c>
      <c r="I26" s="8"/>
      <c r="K26" s="14" t="s">
        <v>19</v>
      </c>
      <c r="L26" s="8">
        <v>62</v>
      </c>
      <c r="M26" s="8">
        <f>+'Week 10(11)'!L26</f>
        <v>63</v>
      </c>
      <c r="N26" s="8">
        <f>+'Week 10(11)'!M26</f>
        <v>61</v>
      </c>
      <c r="O26" s="8">
        <f>+'Week 10(11)'!N26</f>
        <v>0</v>
      </c>
      <c r="P26" s="8">
        <f>+'Week 10(11)'!O26</f>
        <v>0</v>
      </c>
    </row>
    <row r="27" spans="2:8" ht="15.75">
      <c r="B27" s="18" t="s">
        <v>5</v>
      </c>
      <c r="C27" s="19">
        <f>SUM(C9:C26)</f>
        <v>90</v>
      </c>
      <c r="D27" s="19">
        <f>SUM(D9:D26)</f>
        <v>887</v>
      </c>
      <c r="E27" s="19">
        <f>SUM(E9:E26)</f>
        <v>977</v>
      </c>
      <c r="F27" s="20"/>
      <c r="G27" s="21">
        <f>AVERAGE(G10,G11,G13,G14,G16,G17,G19,G20,G22,G23,G25,G26)</f>
        <v>52.236111111111114</v>
      </c>
      <c r="H27" s="21">
        <f>AVERAGE(+H10,+H11,+H13,+H14,+H16,+H17,+H19,+H20,+H22,+H23,+H25,+H26)</f>
        <v>12.988888888888889</v>
      </c>
    </row>
    <row r="28" spans="7:8" ht="12.75">
      <c r="G28" s="22" t="s">
        <v>7</v>
      </c>
      <c r="H28" s="22" t="s">
        <v>7</v>
      </c>
    </row>
  </sheetData>
  <sheetProtection/>
  <mergeCells count="26">
    <mergeCell ref="C24:C26"/>
    <mergeCell ref="D24:D26"/>
    <mergeCell ref="E24:E26"/>
    <mergeCell ref="F24:F26"/>
    <mergeCell ref="C18:C20"/>
    <mergeCell ref="D18:D20"/>
    <mergeCell ref="E18:E20"/>
    <mergeCell ref="F18:F20"/>
    <mergeCell ref="C21:C23"/>
    <mergeCell ref="D21:D23"/>
    <mergeCell ref="E21:E23"/>
    <mergeCell ref="F21:F23"/>
    <mergeCell ref="C12:C14"/>
    <mergeCell ref="D12:D14"/>
    <mergeCell ref="E12:E14"/>
    <mergeCell ref="F12:F14"/>
    <mergeCell ref="C15:C17"/>
    <mergeCell ref="D15:D17"/>
    <mergeCell ref="E15:E17"/>
    <mergeCell ref="F15:F17"/>
    <mergeCell ref="C7:E7"/>
    <mergeCell ref="G7:H7"/>
    <mergeCell ref="C9:C11"/>
    <mergeCell ref="D9:D11"/>
    <mergeCell ref="E9:E11"/>
    <mergeCell ref="F9:F11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zoomScalePageLayoutView="0" workbookViewId="0" topLeftCell="A1">
      <selection activeCell="F24" sqref="F24:F26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710937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3.71093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12(13)'!H1+7</f>
        <v>39308</v>
      </c>
      <c r="Q1" s="1">
        <f>+H1</f>
        <v>39308</v>
      </c>
      <c r="R1" s="1"/>
      <c r="Z1" s="1">
        <f>+H1</f>
        <v>39308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18.5</v>
      </c>
      <c r="D9" s="31">
        <f>+'Week 12(13)'!E9:E11</f>
        <v>179</v>
      </c>
      <c r="E9" s="31">
        <f>SUM(+C9+D9)</f>
        <v>197.5</v>
      </c>
      <c r="F9" s="34">
        <v>3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48</v>
      </c>
      <c r="H10" s="11">
        <f>(+G10-36)*0.8</f>
        <v>9.600000000000001</v>
      </c>
      <c r="I10" s="8"/>
      <c r="K10" s="7" t="s">
        <v>25</v>
      </c>
      <c r="L10" s="8">
        <v>51</v>
      </c>
      <c r="M10" s="8">
        <f>+'Week 12(13)'!L10</f>
        <v>49</v>
      </c>
      <c r="N10" s="8">
        <f>+'Week 12(13)'!M10</f>
        <v>43</v>
      </c>
      <c r="O10" s="8">
        <f>+'Week 12(13)'!N10</f>
        <v>50</v>
      </c>
      <c r="P10" s="8">
        <f>+'Week 12(13)'!O10</f>
        <v>45</v>
      </c>
      <c r="S10" s="8" t="s">
        <v>30</v>
      </c>
      <c r="T10" s="10">
        <f aca="true" t="shared" si="0" ref="T10:T25">+V10</f>
        <v>51</v>
      </c>
      <c r="U10" s="11">
        <f aca="true" t="shared" si="1" ref="U10:U25">(+T10-36)*0.8</f>
        <v>12</v>
      </c>
      <c r="V10" s="8">
        <v>51</v>
      </c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43</v>
      </c>
      <c r="H11" s="11">
        <f>(+G11-36)*0.8</f>
        <v>5.6000000000000005</v>
      </c>
      <c r="I11" s="8"/>
      <c r="K11" s="14" t="s">
        <v>24</v>
      </c>
      <c r="L11" s="8">
        <v>39</v>
      </c>
      <c r="M11" s="8">
        <f>+'Week 12(13)'!L11</f>
        <v>40</v>
      </c>
      <c r="N11" s="8">
        <f>+'Week 12(13)'!M11</f>
        <v>47</v>
      </c>
      <c r="O11" s="8">
        <f>+'Week 12(13)'!N11</f>
        <v>45</v>
      </c>
      <c r="P11" s="8">
        <f>+'Week 12(13)'!O11</f>
        <v>44</v>
      </c>
      <c r="S11" s="8" t="s">
        <v>29</v>
      </c>
      <c r="T11" s="10">
        <f>SUM(V11:W11)/2</f>
        <v>54</v>
      </c>
      <c r="U11" s="11">
        <f t="shared" si="1"/>
        <v>14.4</v>
      </c>
      <c r="V11">
        <v>49</v>
      </c>
      <c r="W11" s="8">
        <v>59</v>
      </c>
      <c r="X11" s="8"/>
      <c r="Y11" s="8"/>
      <c r="Z11" s="8"/>
    </row>
    <row r="12" spans="2:26" ht="15.75">
      <c r="B12" s="6" t="s">
        <v>18</v>
      </c>
      <c r="C12" s="31">
        <v>16.5</v>
      </c>
      <c r="D12" s="31">
        <f>+'Week 12(13)'!E12:E14</f>
        <v>140.5</v>
      </c>
      <c r="E12" s="31">
        <f>SUM(+C12+D12)</f>
        <v>157</v>
      </c>
      <c r="F12" s="34">
        <v>5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56.666666666666664</v>
      </c>
      <c r="H13" s="11">
        <f>(+G13-36)*0.8</f>
        <v>16.53333333333333</v>
      </c>
      <c r="I13" s="8"/>
      <c r="K13" s="7" t="s">
        <v>43</v>
      </c>
      <c r="L13" s="8">
        <v>55</v>
      </c>
      <c r="M13" s="8">
        <f>+'Week 12(13)'!L13</f>
        <v>51</v>
      </c>
      <c r="N13" s="8">
        <f>+'Week 12(13)'!M13</f>
        <v>58</v>
      </c>
      <c r="O13" s="8">
        <f>+'Week 12(13)'!N13</f>
        <v>57</v>
      </c>
      <c r="P13" s="8">
        <f>+'Week 12(13)'!O13</f>
        <v>61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54.333333333333336</v>
      </c>
      <c r="H14" s="11">
        <f>(+G14-36)*0.8</f>
        <v>14.66666666666667</v>
      </c>
      <c r="I14" s="8"/>
      <c r="K14" s="15" t="s">
        <v>21</v>
      </c>
      <c r="L14" s="8">
        <v>51</v>
      </c>
      <c r="M14" s="8">
        <f>+'Week 12(13)'!L14</f>
        <v>56</v>
      </c>
      <c r="N14" s="8">
        <f>+'Week 12(13)'!M14</f>
        <v>57</v>
      </c>
      <c r="O14" s="8">
        <f>+'Week 12(13)'!N14</f>
        <v>52</v>
      </c>
      <c r="P14" s="8">
        <f>+'Week 12(13)'!O14</f>
        <v>55</v>
      </c>
      <c r="S14" s="25" t="s">
        <v>17</v>
      </c>
      <c r="T14" s="10">
        <f>(SUM(V14:Z14)-MIN(V14:Z14)-MAX(V14:Z14))/3</f>
        <v>54.333333333333336</v>
      </c>
      <c r="U14" s="11">
        <f t="shared" si="1"/>
        <v>14.66666666666667</v>
      </c>
      <c r="V14">
        <v>54</v>
      </c>
      <c r="W14">
        <v>47</v>
      </c>
      <c r="X14" s="8">
        <v>56</v>
      </c>
      <c r="Y14" s="8">
        <v>56</v>
      </c>
      <c r="Z14" s="8">
        <v>53</v>
      </c>
    </row>
    <row r="15" spans="2:26" ht="15.75">
      <c r="B15" s="6" t="s">
        <v>26</v>
      </c>
      <c r="C15" s="31">
        <v>13.5</v>
      </c>
      <c r="D15" s="31">
        <f>+'Week 12(13)'!E15:E17</f>
        <v>188.5</v>
      </c>
      <c r="E15" s="31">
        <f>SUM(+C15+D15)</f>
        <v>202</v>
      </c>
      <c r="F15" s="34">
        <v>1</v>
      </c>
      <c r="G15" s="7"/>
      <c r="H15" s="7"/>
      <c r="K15" s="16"/>
      <c r="L15" s="8"/>
      <c r="M15" s="8"/>
      <c r="N15" s="8"/>
      <c r="O15" s="8"/>
      <c r="P15" s="8"/>
      <c r="S15" s="25" t="s">
        <v>49</v>
      </c>
      <c r="T15" s="10">
        <f t="shared" si="0"/>
        <v>57</v>
      </c>
      <c r="U15" s="11">
        <f t="shared" si="1"/>
        <v>16.8</v>
      </c>
      <c r="V15" s="8">
        <v>57</v>
      </c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46.333333333333336</v>
      </c>
      <c r="H16" s="11">
        <f>(+G16-36)*0.8</f>
        <v>8.26666666666667</v>
      </c>
      <c r="I16" s="8"/>
      <c r="K16" s="15" t="s">
        <v>16</v>
      </c>
      <c r="L16" s="8">
        <v>49</v>
      </c>
      <c r="M16" s="8">
        <f>+'Week 12(13)'!L16</f>
        <v>50</v>
      </c>
      <c r="N16" s="8">
        <f>+'Week 12(13)'!M16</f>
        <v>42</v>
      </c>
      <c r="O16" s="8">
        <f>+'Week 12(13)'!N16</f>
        <v>46</v>
      </c>
      <c r="P16" s="8">
        <f>+'Week 12(13)'!O16</f>
        <v>44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50.666666666666664</v>
      </c>
      <c r="H17" s="11">
        <f>(+G17-36)*0.8</f>
        <v>11.733333333333333</v>
      </c>
      <c r="I17" s="8"/>
      <c r="K17" s="15" t="s">
        <v>15</v>
      </c>
      <c r="L17" s="8">
        <v>51</v>
      </c>
      <c r="M17" s="8">
        <f>+'Week 12(13)'!L17</f>
        <v>49</v>
      </c>
      <c r="N17" s="8">
        <f>+'Week 12(13)'!M17</f>
        <v>51</v>
      </c>
      <c r="O17" s="8">
        <f>+'Week 12(13)'!N17</f>
        <v>52</v>
      </c>
      <c r="P17" s="8">
        <f>+'Week 12(13)'!O17</f>
        <v>50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21.5</v>
      </c>
      <c r="D18" s="31">
        <f>+'Week 12(13)'!E18:E20</f>
        <v>179.5</v>
      </c>
      <c r="E18" s="31">
        <f>SUM(+C18+D18)</f>
        <v>201</v>
      </c>
      <c r="F18" s="34">
        <v>2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40</v>
      </c>
      <c r="H19" s="11">
        <f>(+G19-36)*0.8</f>
        <v>3.2</v>
      </c>
      <c r="I19" s="8"/>
      <c r="K19" s="24" t="s">
        <v>31</v>
      </c>
      <c r="L19" s="8">
        <v>39</v>
      </c>
      <c r="M19" s="8">
        <f>+'Week 12(13)'!L19</f>
        <v>40</v>
      </c>
      <c r="N19" s="8">
        <f>+'Week 12(13)'!M19</f>
        <v>40</v>
      </c>
      <c r="O19" s="8">
        <f>+'Week 12(13)'!N19</f>
        <v>40</v>
      </c>
      <c r="P19" s="8">
        <f>+'Week 12(13)'!O19</f>
        <v>40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48.333333333333336</v>
      </c>
      <c r="H20" s="11">
        <f>(+G20-36)*0.8</f>
        <v>9.866666666666669</v>
      </c>
      <c r="I20" s="8"/>
      <c r="K20" s="12" t="s">
        <v>32</v>
      </c>
      <c r="L20" s="8">
        <v>46</v>
      </c>
      <c r="M20" s="8">
        <f>+'Week 12(13)'!L20</f>
        <v>45</v>
      </c>
      <c r="N20" s="8">
        <f>+'Week 12(13)'!M20</f>
        <v>55</v>
      </c>
      <c r="O20" s="8">
        <f>+'Week 12(13)'!N20</f>
        <v>51</v>
      </c>
      <c r="P20" s="8">
        <f>+'Week 12(13)'!O20</f>
        <v>48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8.5</v>
      </c>
      <c r="D21" s="31">
        <f>+'Week 12(13)'!E21:E23</f>
        <v>130.5</v>
      </c>
      <c r="E21" s="31">
        <f>SUM(+C21+D21)</f>
        <v>139</v>
      </c>
      <c r="F21" s="34">
        <v>6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58.666666666666664</v>
      </c>
      <c r="H22" s="11">
        <f>(+G22-36)*0.8</f>
        <v>18.133333333333333</v>
      </c>
      <c r="I22" s="8"/>
      <c r="K22" s="9" t="s">
        <v>33</v>
      </c>
      <c r="L22" s="8">
        <v>58</v>
      </c>
      <c r="M22" s="8">
        <f>+'Week 12(13)'!L22</f>
        <v>57</v>
      </c>
      <c r="N22" s="8">
        <f>+'Week 12(13)'!M22</f>
        <v>61</v>
      </c>
      <c r="O22" s="8">
        <f>+'Week 12(13)'!N22</f>
        <v>60</v>
      </c>
      <c r="P22" s="8">
        <f>+'Week 12(13)'!O22</f>
        <v>58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57</v>
      </c>
      <c r="H23" s="11">
        <f>(+G23-36)*0.8</f>
        <v>16.8</v>
      </c>
      <c r="I23" s="8"/>
      <c r="K23" s="14" t="s">
        <v>34</v>
      </c>
      <c r="L23" s="8">
        <v>55</v>
      </c>
      <c r="M23" s="8">
        <f>+'Week 10(11)'!L23</f>
        <v>60</v>
      </c>
      <c r="N23" s="8">
        <f>+'Week 10(11)'!M23</f>
        <v>64</v>
      </c>
      <c r="O23" s="8">
        <f>+'Week 10(11)'!N23</f>
        <v>56</v>
      </c>
      <c r="P23" s="8">
        <f>+'Week 10(11)'!O23</f>
        <v>53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11.5</v>
      </c>
      <c r="D24" s="31">
        <f>+'Week 12(13)'!E24:E26</f>
        <v>159</v>
      </c>
      <c r="E24" s="31">
        <f>SUM(+C24+D24)</f>
        <v>170.5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59.333333333333336</v>
      </c>
      <c r="H25" s="11">
        <f>(+G25-36)*0.8</f>
        <v>18.666666666666668</v>
      </c>
      <c r="I25" s="8"/>
      <c r="K25" s="9" t="s">
        <v>44</v>
      </c>
      <c r="L25" s="8">
        <v>61</v>
      </c>
      <c r="M25" s="8">
        <f>+'Week 12(13)'!L25</f>
        <v>56</v>
      </c>
      <c r="N25" s="8">
        <f>+'Week 12(13)'!M25</f>
        <v>61</v>
      </c>
      <c r="O25" s="8">
        <f>+'Week 12(13)'!N25</f>
        <v>55</v>
      </c>
      <c r="P25" s="8">
        <f>+'Week 12(13)'!O25</f>
        <v>67</v>
      </c>
      <c r="S25" s="30" t="s">
        <v>48</v>
      </c>
      <c r="T25" s="10">
        <f t="shared" si="0"/>
        <v>58</v>
      </c>
      <c r="U25" s="11">
        <f t="shared" si="1"/>
        <v>17.6</v>
      </c>
      <c r="V25" s="8">
        <v>58</v>
      </c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SUM(L26:M26)/2</f>
        <v>61</v>
      </c>
      <c r="H26" s="11">
        <f>(+G26-36)*0.8</f>
        <v>20</v>
      </c>
      <c r="I26" s="8"/>
      <c r="K26" s="14" t="s">
        <v>19</v>
      </c>
      <c r="L26" s="8">
        <v>60</v>
      </c>
      <c r="M26" s="8">
        <f>+'Week 12(13)'!L26</f>
        <v>62</v>
      </c>
      <c r="N26" s="8">
        <f>+'Week 12(13)'!M26</f>
        <v>63</v>
      </c>
      <c r="O26" s="8">
        <f>+'Week 12(13)'!N26</f>
        <v>61</v>
      </c>
      <c r="P26" s="8">
        <f>+'Week 12(13)'!O26</f>
        <v>0</v>
      </c>
    </row>
    <row r="27" spans="2:8" ht="15.75">
      <c r="B27" s="18" t="s">
        <v>5</v>
      </c>
      <c r="C27" s="19">
        <f>SUM(C9:C26)</f>
        <v>90</v>
      </c>
      <c r="D27" s="19">
        <f>SUM(D9:D26)</f>
        <v>977</v>
      </c>
      <c r="E27" s="19">
        <f>SUM(E9:E26)</f>
        <v>1067</v>
      </c>
      <c r="F27" s="20"/>
      <c r="G27" s="21">
        <f>AVERAGE(G10,G11,G13,G14,G16,G17,G19,G20,G22,G23,G25,G26)</f>
        <v>51.94444444444445</v>
      </c>
      <c r="H27" s="21">
        <f>AVERAGE(+H10,+H11,+H13,+H14,+H16,+H17,+H19,+H20,+H22,+H23,+H25,+H26)</f>
        <v>12.755555555555558</v>
      </c>
    </row>
    <row r="28" spans="7:8" ht="12.75">
      <c r="G28" s="22" t="s">
        <v>7</v>
      </c>
      <c r="H28" s="22" t="s">
        <v>7</v>
      </c>
    </row>
  </sheetData>
  <sheetProtection/>
  <mergeCells count="26">
    <mergeCell ref="C24:C26"/>
    <mergeCell ref="D24:D26"/>
    <mergeCell ref="E24:E26"/>
    <mergeCell ref="F24:F26"/>
    <mergeCell ref="C18:C20"/>
    <mergeCell ref="D18:D20"/>
    <mergeCell ref="E18:E20"/>
    <mergeCell ref="F18:F20"/>
    <mergeCell ref="C21:C23"/>
    <mergeCell ref="D21:D23"/>
    <mergeCell ref="E21:E23"/>
    <mergeCell ref="F21:F23"/>
    <mergeCell ref="C12:C14"/>
    <mergeCell ref="D12:D14"/>
    <mergeCell ref="E12:E14"/>
    <mergeCell ref="F12:F14"/>
    <mergeCell ref="C15:C17"/>
    <mergeCell ref="D15:D17"/>
    <mergeCell ref="E15:E17"/>
    <mergeCell ref="F15:F17"/>
    <mergeCell ref="C7:E7"/>
    <mergeCell ref="G7:H7"/>
    <mergeCell ref="C9:C11"/>
    <mergeCell ref="D9:D11"/>
    <mergeCell ref="E9:E11"/>
    <mergeCell ref="F9:F11"/>
  </mergeCells>
  <printOptions/>
  <pageMargins left="0.5" right="0.5" top="0.25" bottom="0.5" header="0.5" footer="0.5"/>
  <pageSetup fitToHeight="1" fitToWidth="1" horizontalDpi="300" verticalDpi="300" orientation="landscape" scale="59" r:id="rId3"/>
  <colBreaks count="2" manualBreakCount="2">
    <brk id="10" max="65535" man="1"/>
    <brk id="18" max="65535" man="1"/>
  </col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Z28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710937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4.71093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13(14)'!H1+7</f>
        <v>39315</v>
      </c>
      <c r="Q1" s="1">
        <f>+H1</f>
        <v>39315</v>
      </c>
      <c r="R1" s="1"/>
      <c r="Z1" s="1">
        <f>+H1</f>
        <v>39315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20</v>
      </c>
      <c r="D9" s="31">
        <f>+'Week 13(14)'!E9:E11</f>
        <v>197.5</v>
      </c>
      <c r="E9" s="31">
        <f>SUM(+C9+D9)</f>
        <v>217.5</v>
      </c>
      <c r="F9" s="34">
        <v>1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48</v>
      </c>
      <c r="H10" s="11">
        <f>(+G10-36)*0.8</f>
        <v>9.600000000000001</v>
      </c>
      <c r="I10" s="8"/>
      <c r="K10" s="7" t="s">
        <v>25</v>
      </c>
      <c r="L10" s="8">
        <v>45</v>
      </c>
      <c r="M10" s="8">
        <f>+'Week 13(14)'!L10</f>
        <v>51</v>
      </c>
      <c r="N10" s="8">
        <f>+'Week 13(14)'!M10</f>
        <v>49</v>
      </c>
      <c r="O10" s="8">
        <f>+'Week 13(14)'!N10</f>
        <v>43</v>
      </c>
      <c r="P10" s="8">
        <f>+'Week 13(14)'!O10</f>
        <v>50</v>
      </c>
      <c r="S10" s="8" t="s">
        <v>30</v>
      </c>
      <c r="T10" s="10">
        <f aca="true" t="shared" si="0" ref="T10:T25">+V10</f>
        <v>51</v>
      </c>
      <c r="U10" s="11">
        <f aca="true" t="shared" si="1" ref="U10:U25">(+T10-36)*0.8</f>
        <v>12</v>
      </c>
      <c r="V10" s="8">
        <v>51</v>
      </c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41.333333333333336</v>
      </c>
      <c r="H11" s="11">
        <f>(+G11-36)*0.8</f>
        <v>4.266666666666668</v>
      </c>
      <c r="I11" s="8"/>
      <c r="K11" s="14" t="s">
        <v>24</v>
      </c>
      <c r="L11" s="8">
        <v>38</v>
      </c>
      <c r="M11" s="8">
        <f>+'Week 13(14)'!L11</f>
        <v>39</v>
      </c>
      <c r="N11" s="8">
        <f>+'Week 13(14)'!M11</f>
        <v>40</v>
      </c>
      <c r="O11" s="8">
        <f>+'Week 13(14)'!N11</f>
        <v>47</v>
      </c>
      <c r="P11" s="8">
        <f>+'Week 13(14)'!O11</f>
        <v>45</v>
      </c>
      <c r="S11" s="8" t="s">
        <v>29</v>
      </c>
      <c r="T11" s="10">
        <f>SUM(V11:W11)/2</f>
        <v>54</v>
      </c>
      <c r="U11" s="11">
        <f t="shared" si="1"/>
        <v>14.4</v>
      </c>
      <c r="V11">
        <v>49</v>
      </c>
      <c r="W11" s="8">
        <v>59</v>
      </c>
      <c r="X11" s="8"/>
      <c r="Y11" s="8"/>
      <c r="Z11" s="8"/>
    </row>
    <row r="12" spans="2:26" ht="15.75">
      <c r="B12" s="6" t="s">
        <v>18</v>
      </c>
      <c r="C12" s="31">
        <v>21.5</v>
      </c>
      <c r="D12" s="31">
        <f>+'Week 13(14)'!E12:E14</f>
        <v>157</v>
      </c>
      <c r="E12" s="31">
        <f>SUM(+C12+D12)</f>
        <v>178.5</v>
      </c>
      <c r="F12" s="34">
        <v>5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56.333333333333336</v>
      </c>
      <c r="H13" s="11">
        <f>(+G13-36)*0.8</f>
        <v>16.26666666666667</v>
      </c>
      <c r="I13" s="8"/>
      <c r="K13" s="7" t="s">
        <v>43</v>
      </c>
      <c r="L13" s="8">
        <v>57</v>
      </c>
      <c r="M13" s="8">
        <f>+'Week 13(14)'!L13</f>
        <v>55</v>
      </c>
      <c r="N13" s="8">
        <f>+'Week 13(14)'!M13</f>
        <v>51</v>
      </c>
      <c r="O13" s="8">
        <f>+'Week 13(14)'!N13</f>
        <v>58</v>
      </c>
      <c r="P13" s="8">
        <f>+'Week 13(14)'!O13</f>
        <v>57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54</v>
      </c>
      <c r="H14" s="11">
        <f>(+G14-36)*0.8</f>
        <v>14.4</v>
      </c>
      <c r="I14" s="8"/>
      <c r="K14" s="15" t="s">
        <v>21</v>
      </c>
      <c r="L14" s="8">
        <v>54</v>
      </c>
      <c r="M14" s="8">
        <f>+'Week 13(14)'!L14</f>
        <v>51</v>
      </c>
      <c r="N14" s="8">
        <f>+'Week 13(14)'!M14</f>
        <v>56</v>
      </c>
      <c r="O14" s="8">
        <f>+'Week 13(14)'!N14</f>
        <v>57</v>
      </c>
      <c r="P14" s="8">
        <f>+'Week 13(14)'!O14</f>
        <v>52</v>
      </c>
      <c r="S14" s="25" t="s">
        <v>17</v>
      </c>
      <c r="T14" s="10">
        <f>(SUM(V14:Z14)-MIN(V14:Z14)-MAX(V14:Z14))/3</f>
        <v>54.333333333333336</v>
      </c>
      <c r="U14" s="11">
        <f t="shared" si="1"/>
        <v>14.66666666666667</v>
      </c>
      <c r="V14">
        <v>54</v>
      </c>
      <c r="W14">
        <v>47</v>
      </c>
      <c r="X14" s="8">
        <v>56</v>
      </c>
      <c r="Y14" s="8">
        <v>56</v>
      </c>
      <c r="Z14" s="8">
        <v>53</v>
      </c>
    </row>
    <row r="15" spans="2:26" ht="15.75">
      <c r="B15" s="6" t="s">
        <v>26</v>
      </c>
      <c r="C15" s="31">
        <v>10</v>
      </c>
      <c r="D15" s="31">
        <f>+'Week 13(14)'!E15:E17</f>
        <v>202</v>
      </c>
      <c r="E15" s="31">
        <f>SUM(+C15+D15)</f>
        <v>212</v>
      </c>
      <c r="F15" s="34">
        <v>2</v>
      </c>
      <c r="G15" s="7"/>
      <c r="H15" s="7"/>
      <c r="K15" s="16"/>
      <c r="L15" s="8"/>
      <c r="M15" s="8"/>
      <c r="N15" s="8"/>
      <c r="O15" s="8"/>
      <c r="P15" s="8"/>
      <c r="S15" s="25" t="s">
        <v>49</v>
      </c>
      <c r="T15" s="10">
        <f t="shared" si="0"/>
        <v>57</v>
      </c>
      <c r="U15" s="11">
        <f t="shared" si="1"/>
        <v>16.8</v>
      </c>
      <c r="V15" s="8">
        <v>57</v>
      </c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47.333333333333336</v>
      </c>
      <c r="H16" s="11">
        <f>(+G16-36)*0.8</f>
        <v>9.066666666666668</v>
      </c>
      <c r="I16" s="8"/>
      <c r="K16" s="15" t="s">
        <v>16</v>
      </c>
      <c r="L16" s="8">
        <v>47</v>
      </c>
      <c r="M16" s="8">
        <f>+'Week 13(14)'!L16</f>
        <v>49</v>
      </c>
      <c r="N16" s="8">
        <f>+'Week 13(14)'!M16</f>
        <v>50</v>
      </c>
      <c r="O16" s="8">
        <f>+'Week 13(14)'!N16</f>
        <v>42</v>
      </c>
      <c r="P16" s="8">
        <f>+'Week 13(14)'!O16</f>
        <v>46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50.333333333333336</v>
      </c>
      <c r="H17" s="11">
        <f>(+G17-36)*0.8</f>
        <v>11.466666666666669</v>
      </c>
      <c r="I17" s="8"/>
      <c r="K17" s="15" t="s">
        <v>15</v>
      </c>
      <c r="L17" s="8">
        <v>47</v>
      </c>
      <c r="M17" s="8">
        <f>+'Week 13(14)'!L17</f>
        <v>51</v>
      </c>
      <c r="N17" s="8">
        <f>+'Week 13(14)'!M17</f>
        <v>49</v>
      </c>
      <c r="O17" s="8">
        <f>+'Week 13(14)'!N17</f>
        <v>51</v>
      </c>
      <c r="P17" s="8">
        <f>+'Week 13(14)'!O17</f>
        <v>52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10</v>
      </c>
      <c r="D18" s="31">
        <f>+'Week 13(14)'!E18:E20</f>
        <v>201</v>
      </c>
      <c r="E18" s="31">
        <f>SUM(+C18+D18)</f>
        <v>211</v>
      </c>
      <c r="F18" s="34">
        <v>3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40</v>
      </c>
      <c r="H19" s="11">
        <f>(+G19-36)*0.8</f>
        <v>3.2</v>
      </c>
      <c r="I19" s="8"/>
      <c r="K19" s="24" t="s">
        <v>31</v>
      </c>
      <c r="L19" s="8">
        <v>40</v>
      </c>
      <c r="M19" s="8">
        <f>+'Week 13(14)'!L19</f>
        <v>39</v>
      </c>
      <c r="N19" s="8">
        <f>+'Week 13(14)'!M19</f>
        <v>40</v>
      </c>
      <c r="O19" s="8">
        <f>+'Week 13(14)'!N19</f>
        <v>40</v>
      </c>
      <c r="P19" s="8">
        <f>+'Week 13(14)'!O19</f>
        <v>40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48.333333333333336</v>
      </c>
      <c r="H20" s="11">
        <f>(+G20-36)*0.8</f>
        <v>9.866666666666669</v>
      </c>
      <c r="I20" s="8"/>
      <c r="K20" s="12" t="s">
        <v>32</v>
      </c>
      <c r="L20" s="8">
        <v>46</v>
      </c>
      <c r="M20" s="8">
        <f>+'Week 12(13)'!L20</f>
        <v>45</v>
      </c>
      <c r="N20" s="8">
        <f>+'Week 12(13)'!M20</f>
        <v>55</v>
      </c>
      <c r="O20" s="8">
        <f>+'Week 12(13)'!N20</f>
        <v>51</v>
      </c>
      <c r="P20" s="8">
        <f>+'Week 12(13)'!O20</f>
        <v>48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20</v>
      </c>
      <c r="D21" s="31">
        <f>+'Week 13(14)'!E21:E23</f>
        <v>139</v>
      </c>
      <c r="E21" s="31">
        <f>SUM(+C21+D21)</f>
        <v>159</v>
      </c>
      <c r="F21" s="34">
        <v>6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58.333333333333336</v>
      </c>
      <c r="H22" s="11">
        <f>(+G22-36)*0.8</f>
        <v>17.86666666666667</v>
      </c>
      <c r="I22" s="8"/>
      <c r="K22" s="9" t="s">
        <v>33</v>
      </c>
      <c r="L22" s="8">
        <v>53</v>
      </c>
      <c r="M22" s="8">
        <f>+'Week 13(14)'!L22</f>
        <v>58</v>
      </c>
      <c r="N22" s="8">
        <f>+'Week 13(14)'!M22</f>
        <v>57</v>
      </c>
      <c r="O22" s="8">
        <f>+'Week 13(14)'!N22</f>
        <v>61</v>
      </c>
      <c r="P22" s="8">
        <f>+'Week 13(14)'!O22</f>
        <v>60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57</v>
      </c>
      <c r="H23" s="11">
        <f>(+G23-36)*0.8</f>
        <v>16.8</v>
      </c>
      <c r="I23" s="8"/>
      <c r="K23" s="14" t="s">
        <v>34</v>
      </c>
      <c r="L23" s="8">
        <v>55</v>
      </c>
      <c r="M23" s="8">
        <f>+'Week 13(14)'!L23</f>
        <v>55</v>
      </c>
      <c r="N23" s="8">
        <f>+'Week 13(14)'!M23</f>
        <v>60</v>
      </c>
      <c r="O23" s="8">
        <f>+'Week 13(14)'!N23</f>
        <v>64</v>
      </c>
      <c r="P23" s="8">
        <f>+'Week 13(14)'!O23</f>
        <v>56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8.5</v>
      </c>
      <c r="D24" s="31">
        <f>+'Week 13(14)'!E24:E26</f>
        <v>170.5</v>
      </c>
      <c r="E24" s="31">
        <f>SUM(+C24+D24)</f>
        <v>179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SUM(V24:X24)/3</f>
        <v>44.333333333333336</v>
      </c>
      <c r="U24" s="11">
        <f t="shared" si="1"/>
        <v>6.666666666666669</v>
      </c>
      <c r="V24" s="17">
        <v>45</v>
      </c>
      <c r="W24" s="8">
        <v>45</v>
      </c>
      <c r="X24" s="8">
        <v>43</v>
      </c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58.666666666666664</v>
      </c>
      <c r="H25" s="11">
        <f>(+G25-36)*0.8</f>
        <v>18.133333333333333</v>
      </c>
      <c r="I25" s="8"/>
      <c r="K25" s="9" t="s">
        <v>44</v>
      </c>
      <c r="L25" s="8">
        <v>59</v>
      </c>
      <c r="M25" s="8">
        <f>+'Week 13(14)'!L25</f>
        <v>61</v>
      </c>
      <c r="N25" s="8">
        <f>+'Week 13(14)'!M25</f>
        <v>56</v>
      </c>
      <c r="O25" s="8">
        <f>+'Week 13(14)'!N25</f>
        <v>61</v>
      </c>
      <c r="P25" s="8">
        <f>+'Week 13(14)'!O25</f>
        <v>55</v>
      </c>
      <c r="S25" s="30" t="s">
        <v>48</v>
      </c>
      <c r="T25" s="10">
        <f t="shared" si="0"/>
        <v>58</v>
      </c>
      <c r="U25" s="11">
        <f t="shared" si="1"/>
        <v>17.6</v>
      </c>
      <c r="V25" s="8">
        <v>58</v>
      </c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(SUM(L26:P26)-MIN(L26:P26)-MAX(L26:P26))/3</f>
        <v>62</v>
      </c>
      <c r="H26" s="11">
        <f>(+G26-36)*0.8</f>
        <v>20.8</v>
      </c>
      <c r="I26" s="8"/>
      <c r="K26" s="14" t="s">
        <v>19</v>
      </c>
      <c r="L26" s="8">
        <v>70</v>
      </c>
      <c r="M26" s="8">
        <v>60</v>
      </c>
      <c r="N26" s="8">
        <v>62</v>
      </c>
      <c r="O26" s="8">
        <v>63</v>
      </c>
      <c r="P26" s="8">
        <v>61</v>
      </c>
    </row>
    <row r="27" spans="2:8" ht="15.75">
      <c r="B27" s="18" t="s">
        <v>5</v>
      </c>
      <c r="C27" s="19">
        <f>SUM(C9:C26)</f>
        <v>90</v>
      </c>
      <c r="D27" s="19">
        <f>SUM(D9:D26)</f>
        <v>1067</v>
      </c>
      <c r="E27" s="19">
        <f>SUM(E9:E26)</f>
        <v>1157</v>
      </c>
      <c r="F27" s="20"/>
      <c r="G27" s="21">
        <f>AVERAGE(G10,G11,G13,G14,G16,G17,G19,G20,G22,G23,G25,G26)</f>
        <v>51.80555555555555</v>
      </c>
      <c r="H27" s="21">
        <f>AVERAGE(+H10,+H11,+H13,+H14,+H16,+H17,+H19,+H20,+H22,+H23,+H25,+H26)</f>
        <v>12.644444444444447</v>
      </c>
    </row>
    <row r="28" spans="7:8" ht="12.75">
      <c r="G28" s="22" t="s">
        <v>7</v>
      </c>
      <c r="H28" s="22" t="s">
        <v>7</v>
      </c>
    </row>
  </sheetData>
  <sheetProtection/>
  <mergeCells count="26">
    <mergeCell ref="C24:C26"/>
    <mergeCell ref="D24:D26"/>
    <mergeCell ref="E24:E26"/>
    <mergeCell ref="F24:F26"/>
    <mergeCell ref="C18:C20"/>
    <mergeCell ref="D18:D20"/>
    <mergeCell ref="E18:E20"/>
    <mergeCell ref="F18:F20"/>
    <mergeCell ref="C21:C23"/>
    <mergeCell ref="D21:D23"/>
    <mergeCell ref="E21:E23"/>
    <mergeCell ref="F21:F23"/>
    <mergeCell ref="C12:C14"/>
    <mergeCell ref="D12:D14"/>
    <mergeCell ref="E12:E14"/>
    <mergeCell ref="F12:F14"/>
    <mergeCell ref="C15:C17"/>
    <mergeCell ref="D15:D17"/>
    <mergeCell ref="E15:E17"/>
    <mergeCell ref="F15:F17"/>
    <mergeCell ref="C7:E7"/>
    <mergeCell ref="G7:H7"/>
    <mergeCell ref="C9:C11"/>
    <mergeCell ref="D9:D11"/>
    <mergeCell ref="E9:E11"/>
    <mergeCell ref="F9:F11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M25" sqref="M25:P25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710937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4.71093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14(15)'!H1+7</f>
        <v>39322</v>
      </c>
      <c r="Q1" s="1">
        <f>+H1</f>
        <v>39322</v>
      </c>
      <c r="R1" s="1"/>
      <c r="Z1" s="1">
        <f>+H1</f>
        <v>39322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/>
      <c r="D9" s="31">
        <f>+'Week 14(15)'!E9:E11</f>
        <v>217.5</v>
      </c>
      <c r="E9" s="31">
        <f>SUM(+C9+D9)</f>
        <v>217.5</v>
      </c>
      <c r="F9" s="34"/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31.333333333333332</v>
      </c>
      <c r="H10" s="11">
        <f>(+G10-36)*0.8</f>
        <v>-3.7333333333333343</v>
      </c>
      <c r="I10" s="8"/>
      <c r="K10" s="7" t="s">
        <v>25</v>
      </c>
      <c r="L10" s="8"/>
      <c r="M10" s="8">
        <f>+'Week 14(15)'!L10</f>
        <v>45</v>
      </c>
      <c r="N10" s="8">
        <f>+'Week 14(15)'!M10</f>
        <v>51</v>
      </c>
      <c r="O10" s="8">
        <f>+'Week 14(15)'!N10</f>
        <v>49</v>
      </c>
      <c r="P10" s="8">
        <f>+'Week 14(15)'!O10</f>
        <v>43</v>
      </c>
      <c r="S10" s="8" t="s">
        <v>30</v>
      </c>
      <c r="T10" s="10">
        <f aca="true" t="shared" si="0" ref="T10:T25">+V10</f>
        <v>51</v>
      </c>
      <c r="U10" s="11">
        <f aca="true" t="shared" si="1" ref="U10:U25">(+T10-36)*0.8</f>
        <v>12</v>
      </c>
      <c r="V10" s="8">
        <v>51</v>
      </c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26.333333333333332</v>
      </c>
      <c r="H11" s="11">
        <f>(+G11-36)*0.8</f>
        <v>-7.733333333333334</v>
      </c>
      <c r="I11" s="8"/>
      <c r="K11" s="14" t="s">
        <v>24</v>
      </c>
      <c r="L11" s="8"/>
      <c r="M11" s="8">
        <f>+'Week 14(15)'!L11</f>
        <v>38</v>
      </c>
      <c r="N11" s="8">
        <f>+'Week 14(15)'!M11</f>
        <v>39</v>
      </c>
      <c r="O11" s="8">
        <f>+'Week 14(15)'!N11</f>
        <v>40</v>
      </c>
      <c r="P11" s="8">
        <f>+'Week 14(15)'!O11</f>
        <v>47</v>
      </c>
      <c r="S11" s="8" t="s">
        <v>29</v>
      </c>
      <c r="T11" s="10">
        <f>SUM(V11:W11)/2</f>
        <v>54</v>
      </c>
      <c r="U11" s="11">
        <f t="shared" si="1"/>
        <v>14.4</v>
      </c>
      <c r="V11">
        <v>49</v>
      </c>
      <c r="W11" s="8">
        <v>59</v>
      </c>
      <c r="X11" s="8"/>
      <c r="Y11" s="8"/>
      <c r="Z11" s="8"/>
    </row>
    <row r="12" spans="2:26" ht="15.75">
      <c r="B12" s="6" t="s">
        <v>18</v>
      </c>
      <c r="C12" s="31"/>
      <c r="D12" s="31">
        <f>+'Week 14(15)'!E12:E14</f>
        <v>178.5</v>
      </c>
      <c r="E12" s="31">
        <f>SUM(+C12+D12)</f>
        <v>178.5</v>
      </c>
      <c r="F12" s="34"/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37.333333333333336</v>
      </c>
      <c r="H13" s="11">
        <f>(+G13-36)*0.8</f>
        <v>1.0666666666666687</v>
      </c>
      <c r="I13" s="8"/>
      <c r="K13" s="7" t="s">
        <v>43</v>
      </c>
      <c r="L13" s="8"/>
      <c r="M13" s="8">
        <f>+'Week 14(15)'!L13</f>
        <v>57</v>
      </c>
      <c r="N13" s="8">
        <f>+'Week 14(15)'!M13</f>
        <v>55</v>
      </c>
      <c r="O13" s="8">
        <f>+'Week 14(15)'!N13</f>
        <v>51</v>
      </c>
      <c r="P13" s="8">
        <f>+'Week 14(15)'!O13</f>
        <v>58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36.666666666666664</v>
      </c>
      <c r="H14" s="11">
        <f>(+G14-36)*0.8</f>
        <v>0.5333333333333314</v>
      </c>
      <c r="I14" s="8"/>
      <c r="K14" s="15" t="s">
        <v>21</v>
      </c>
      <c r="L14" s="8"/>
      <c r="M14" s="8">
        <f>+'Week 14(15)'!L14</f>
        <v>54</v>
      </c>
      <c r="N14" s="8">
        <f>+'Week 14(15)'!M14</f>
        <v>51</v>
      </c>
      <c r="O14" s="8">
        <f>+'Week 14(15)'!N14</f>
        <v>56</v>
      </c>
      <c r="P14" s="8">
        <f>+'Week 14(15)'!O14</f>
        <v>57</v>
      </c>
      <c r="S14" s="25" t="s">
        <v>17</v>
      </c>
      <c r="T14" s="10">
        <f>(SUM(V14:Z14)-MIN(V14:Z14)-MAX(V14:Z14))/3</f>
        <v>54.333333333333336</v>
      </c>
      <c r="U14" s="11">
        <f t="shared" si="1"/>
        <v>14.66666666666667</v>
      </c>
      <c r="V14">
        <v>54</v>
      </c>
      <c r="W14">
        <v>47</v>
      </c>
      <c r="X14" s="8">
        <v>56</v>
      </c>
      <c r="Y14" s="8">
        <v>56</v>
      </c>
      <c r="Z14" s="8">
        <v>53</v>
      </c>
    </row>
    <row r="15" spans="2:26" ht="15.75">
      <c r="B15" s="6" t="s">
        <v>26</v>
      </c>
      <c r="C15" s="31"/>
      <c r="D15" s="31">
        <f>+'Week 14(15)'!E15:E17</f>
        <v>212</v>
      </c>
      <c r="E15" s="31">
        <f>SUM(+C15+D15)</f>
        <v>212</v>
      </c>
      <c r="F15" s="34"/>
      <c r="G15" s="7"/>
      <c r="H15" s="7"/>
      <c r="K15" s="16"/>
      <c r="L15" s="8"/>
      <c r="M15" s="8"/>
      <c r="N15" s="8"/>
      <c r="O15" s="8"/>
      <c r="P15" s="8"/>
      <c r="S15" s="25" t="s">
        <v>49</v>
      </c>
      <c r="T15" s="10">
        <f t="shared" si="0"/>
        <v>57</v>
      </c>
      <c r="U15" s="11">
        <f t="shared" si="1"/>
        <v>16.8</v>
      </c>
      <c r="V15" s="8">
        <v>57</v>
      </c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32</v>
      </c>
      <c r="H16" s="11">
        <f>(+G16-36)*0.8</f>
        <v>-3.2</v>
      </c>
      <c r="I16" s="8"/>
      <c r="K16" s="15" t="s">
        <v>16</v>
      </c>
      <c r="L16" s="8"/>
      <c r="M16" s="8">
        <f>+'Week 14(15)'!L16</f>
        <v>47</v>
      </c>
      <c r="N16" s="8">
        <f>+'Week 14(15)'!M16</f>
        <v>49</v>
      </c>
      <c r="O16" s="8">
        <f>+'Week 14(15)'!N16</f>
        <v>50</v>
      </c>
      <c r="P16" s="8">
        <f>+'Week 14(15)'!O16</f>
        <v>42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33.333333333333336</v>
      </c>
      <c r="H17" s="11">
        <f>(+G17-36)*0.8</f>
        <v>-2.1333333333333315</v>
      </c>
      <c r="I17" s="8"/>
      <c r="K17" s="15" t="s">
        <v>15</v>
      </c>
      <c r="L17" s="8"/>
      <c r="M17" s="8">
        <f>+'Week 14(15)'!L17</f>
        <v>47</v>
      </c>
      <c r="N17" s="8">
        <f>+'Week 14(15)'!M17</f>
        <v>51</v>
      </c>
      <c r="O17" s="8">
        <f>+'Week 14(15)'!N17</f>
        <v>49</v>
      </c>
      <c r="P17" s="8">
        <f>+'Week 14(15)'!O17</f>
        <v>51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/>
      <c r="D18" s="31">
        <f>+'Week 14(15)'!E18:E20</f>
        <v>211</v>
      </c>
      <c r="E18" s="31">
        <f>SUM(+C18+D18)</f>
        <v>211</v>
      </c>
      <c r="F18" s="34"/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26.666666666666668</v>
      </c>
      <c r="H19" s="11">
        <f>(+G19-36)*0.8</f>
        <v>-7.466666666666666</v>
      </c>
      <c r="I19" s="8"/>
      <c r="K19" s="24" t="s">
        <v>31</v>
      </c>
      <c r="L19" s="8"/>
      <c r="M19" s="8">
        <f>+'Week 14(15)'!L19</f>
        <v>40</v>
      </c>
      <c r="N19" s="8">
        <f>+'Week 14(15)'!M19</f>
        <v>39</v>
      </c>
      <c r="O19" s="8">
        <f>+'Week 14(15)'!N19</f>
        <v>40</v>
      </c>
      <c r="P19" s="8">
        <f>+'Week 14(15)'!O19</f>
        <v>40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48.333333333333336</v>
      </c>
      <c r="H20" s="11">
        <f>(+G20-36)*0.8</f>
        <v>9.866666666666669</v>
      </c>
      <c r="I20" s="8"/>
      <c r="K20" s="12" t="s">
        <v>32</v>
      </c>
      <c r="L20" s="8">
        <v>46</v>
      </c>
      <c r="M20" s="8">
        <f>+'Week 12(13)'!L20</f>
        <v>45</v>
      </c>
      <c r="N20" s="8">
        <f>+'Week 12(13)'!M20</f>
        <v>55</v>
      </c>
      <c r="O20" s="8">
        <f>+'Week 12(13)'!N20</f>
        <v>51</v>
      </c>
      <c r="P20" s="8">
        <f>+'Week 12(13)'!O20</f>
        <v>48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/>
      <c r="D21" s="31">
        <f>+'Week 14(15)'!E21:E23</f>
        <v>159</v>
      </c>
      <c r="E21" s="31">
        <f>SUM(+C21+D21)</f>
        <v>159</v>
      </c>
      <c r="F21" s="34"/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38.333333333333336</v>
      </c>
      <c r="H22" s="11">
        <f>(+G22-36)*0.8</f>
        <v>1.8666666666666687</v>
      </c>
      <c r="I22" s="8"/>
      <c r="K22" s="9" t="s">
        <v>33</v>
      </c>
      <c r="L22" s="8"/>
      <c r="M22" s="8">
        <f>+'Week 14(15)'!L22</f>
        <v>53</v>
      </c>
      <c r="N22" s="8">
        <f>+'Week 14(15)'!M22</f>
        <v>58</v>
      </c>
      <c r="O22" s="8">
        <f>+'Week 14(15)'!N22</f>
        <v>57</v>
      </c>
      <c r="P22" s="8">
        <f>+'Week 14(15)'!O22</f>
        <v>61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38.333333333333336</v>
      </c>
      <c r="H23" s="11">
        <f>(+G23-36)*0.8</f>
        <v>1.8666666666666687</v>
      </c>
      <c r="I23" s="8"/>
      <c r="K23" s="14" t="s">
        <v>34</v>
      </c>
      <c r="L23" s="8"/>
      <c r="M23" s="8">
        <f>+'Week 14(15)'!L23</f>
        <v>55</v>
      </c>
      <c r="N23" s="8">
        <f>+'Week 14(15)'!M23</f>
        <v>55</v>
      </c>
      <c r="O23" s="8">
        <f>+'Week 14(15)'!N23</f>
        <v>60</v>
      </c>
      <c r="P23" s="8">
        <f>+'Week 14(15)'!O23</f>
        <v>64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/>
      <c r="D24" s="31">
        <f>+'Week 14(15)'!E24:E26</f>
        <v>179</v>
      </c>
      <c r="E24" s="31">
        <f>SUM(+C24+D24)</f>
        <v>179</v>
      </c>
      <c r="F24" s="34"/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40</v>
      </c>
      <c r="H25" s="11">
        <f>(+G25-36)*0.8</f>
        <v>3.2</v>
      </c>
      <c r="I25" s="8"/>
      <c r="K25" s="9" t="s">
        <v>44</v>
      </c>
      <c r="L25" s="8"/>
      <c r="M25" s="8">
        <f>+'Week 14(15)'!L25</f>
        <v>59</v>
      </c>
      <c r="N25" s="8">
        <f>+'Week 14(15)'!M25</f>
        <v>61</v>
      </c>
      <c r="O25" s="8">
        <f>+'Week 14(15)'!N25</f>
        <v>56</v>
      </c>
      <c r="P25" s="8">
        <f>+'Week 14(15)'!O25</f>
        <v>61</v>
      </c>
      <c r="S25" s="30" t="s">
        <v>48</v>
      </c>
      <c r="T25" s="10">
        <f t="shared" si="0"/>
        <v>58</v>
      </c>
      <c r="U25" s="11">
        <f t="shared" si="1"/>
        <v>17.6</v>
      </c>
      <c r="V25" s="8">
        <v>58</v>
      </c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SUM(L26:M26)/2</f>
        <v>61</v>
      </c>
      <c r="H26" s="11">
        <f>(+G26-36)*0.8</f>
        <v>20</v>
      </c>
      <c r="I26" s="8"/>
      <c r="K26" s="14" t="s">
        <v>19</v>
      </c>
      <c r="L26" s="8">
        <v>60</v>
      </c>
      <c r="M26" s="8">
        <f>+'Week 12(13)'!L26</f>
        <v>62</v>
      </c>
      <c r="N26" s="8">
        <f>+'Week 12(13)'!M26</f>
        <v>63</v>
      </c>
      <c r="O26" s="8">
        <f>+'Week 12(13)'!N26</f>
        <v>61</v>
      </c>
      <c r="P26" s="8">
        <f>+'Week 12(13)'!O26</f>
        <v>0</v>
      </c>
    </row>
    <row r="27" spans="2:8" ht="15.75">
      <c r="B27" s="18" t="s">
        <v>5</v>
      </c>
      <c r="C27" s="19">
        <f>SUM(C9:C26)</f>
        <v>0</v>
      </c>
      <c r="D27" s="19">
        <f>SUM(D9:D26)</f>
        <v>1157</v>
      </c>
      <c r="E27" s="19">
        <f>SUM(E9:E26)</f>
        <v>1157</v>
      </c>
      <c r="F27" s="20"/>
      <c r="G27" s="21">
        <f>AVERAGE(G10,G11,G13,G14,G16,G17,G19,G20,G22,G23,G25,G26)</f>
        <v>37.47222222222222</v>
      </c>
      <c r="H27" s="21">
        <f>AVERAGE(+H10,+H11,+H13,+H14,+H16,+H17,+H19,+H20,+H22,+H23,+H25,+H26)</f>
        <v>1.1777777777777783</v>
      </c>
    </row>
    <row r="28" spans="7:8" ht="12.75">
      <c r="G28" s="22" t="s">
        <v>7</v>
      </c>
      <c r="H28" s="22" t="s">
        <v>7</v>
      </c>
    </row>
  </sheetData>
  <sheetProtection/>
  <mergeCells count="26">
    <mergeCell ref="C24:C26"/>
    <mergeCell ref="D24:D26"/>
    <mergeCell ref="E24:E26"/>
    <mergeCell ref="F24:F26"/>
    <mergeCell ref="C18:C20"/>
    <mergeCell ref="D18:D20"/>
    <mergeCell ref="E18:E20"/>
    <mergeCell ref="F18:F20"/>
    <mergeCell ref="C21:C23"/>
    <mergeCell ref="D21:D23"/>
    <mergeCell ref="E21:E23"/>
    <mergeCell ref="F21:F23"/>
    <mergeCell ref="C12:C14"/>
    <mergeCell ref="D12:D14"/>
    <mergeCell ref="E12:E14"/>
    <mergeCell ref="F12:F14"/>
    <mergeCell ref="C15:C17"/>
    <mergeCell ref="D15:D17"/>
    <mergeCell ref="E15:E17"/>
    <mergeCell ref="F15:F17"/>
    <mergeCell ref="C7:E7"/>
    <mergeCell ref="G7:H7"/>
    <mergeCell ref="C9:C11"/>
    <mergeCell ref="D9:D11"/>
    <mergeCell ref="E9:E11"/>
    <mergeCell ref="F9:F11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M25" sqref="M25:P25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6.85156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6.851562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15(16)'!H1+7</f>
        <v>39329</v>
      </c>
      <c r="Q1" s="1">
        <f>+H1</f>
        <v>39329</v>
      </c>
      <c r="R1" s="1"/>
      <c r="Z1" s="1">
        <f>+H1</f>
        <v>39329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/>
      <c r="D9" s="31">
        <f>+'Week 15(16)'!E9:E11</f>
        <v>217.5</v>
      </c>
      <c r="E9" s="31">
        <f>SUM(+C9+D9)</f>
        <v>217.5</v>
      </c>
      <c r="F9" s="34"/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31.333333333333332</v>
      </c>
      <c r="H10" s="11">
        <f>(+G10-36)*0.8</f>
        <v>-3.7333333333333343</v>
      </c>
      <c r="I10" s="8"/>
      <c r="K10" s="7" t="s">
        <v>25</v>
      </c>
      <c r="L10" s="8"/>
      <c r="M10" s="8">
        <f>+'Week 15(16)'!L10</f>
        <v>0</v>
      </c>
      <c r="N10" s="8">
        <f>+'Week 15(16)'!M10</f>
        <v>45</v>
      </c>
      <c r="O10" s="8">
        <f>+'Week 15(16)'!N10</f>
        <v>51</v>
      </c>
      <c r="P10" s="8">
        <f>+'Week 15(16)'!O10</f>
        <v>49</v>
      </c>
      <c r="S10" s="8" t="s">
        <v>30</v>
      </c>
      <c r="T10" s="10">
        <f aca="true" t="shared" si="0" ref="T10:T25">+V10</f>
        <v>51</v>
      </c>
      <c r="U10" s="11">
        <f aca="true" t="shared" si="1" ref="U10:U25">(+T10-36)*0.8</f>
        <v>12</v>
      </c>
      <c r="V10" s="8">
        <v>51</v>
      </c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25.666666666666668</v>
      </c>
      <c r="H11" s="11">
        <f>(+G11-36)*0.8</f>
        <v>-8.266666666666666</v>
      </c>
      <c r="I11" s="8"/>
      <c r="K11" s="14" t="s">
        <v>24</v>
      </c>
      <c r="L11" s="8"/>
      <c r="M11" s="8">
        <f>+'Week 15(16)'!L11</f>
        <v>0</v>
      </c>
      <c r="N11" s="8">
        <f>+'Week 15(16)'!M11</f>
        <v>38</v>
      </c>
      <c r="O11" s="8">
        <f>+'Week 15(16)'!N11</f>
        <v>39</v>
      </c>
      <c r="P11" s="8">
        <f>+'Week 15(16)'!O11</f>
        <v>40</v>
      </c>
      <c r="S11" s="8" t="s">
        <v>29</v>
      </c>
      <c r="T11" s="10">
        <f>SUM(V11:W11)/2</f>
        <v>54</v>
      </c>
      <c r="U11" s="11">
        <f t="shared" si="1"/>
        <v>14.4</v>
      </c>
      <c r="V11">
        <v>49</v>
      </c>
      <c r="W11" s="8">
        <v>59</v>
      </c>
      <c r="X11" s="8"/>
      <c r="Y11" s="8"/>
      <c r="Z11" s="8"/>
    </row>
    <row r="12" spans="2:26" ht="15.75">
      <c r="B12" s="6" t="s">
        <v>18</v>
      </c>
      <c r="C12" s="31"/>
      <c r="D12" s="31">
        <f>+'Week 15(16)'!E12:E14</f>
        <v>178.5</v>
      </c>
      <c r="E12" s="31">
        <f>SUM(+C12+D12)</f>
        <v>178.5</v>
      </c>
      <c r="F12" s="34"/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35.333333333333336</v>
      </c>
      <c r="H13" s="11">
        <f>(+G13-36)*0.8</f>
        <v>-0.5333333333333314</v>
      </c>
      <c r="I13" s="8"/>
      <c r="K13" s="7" t="s">
        <v>43</v>
      </c>
      <c r="L13" s="8"/>
      <c r="M13" s="8">
        <f>+'Week 15(16)'!L13</f>
        <v>0</v>
      </c>
      <c r="N13" s="8">
        <f>+'Week 15(16)'!M13</f>
        <v>57</v>
      </c>
      <c r="O13" s="8">
        <f>+'Week 15(16)'!N13</f>
        <v>55</v>
      </c>
      <c r="P13" s="8">
        <f>+'Week 15(16)'!O13</f>
        <v>51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35</v>
      </c>
      <c r="H14" s="11">
        <f>(+G14-36)*0.8</f>
        <v>-0.8</v>
      </c>
      <c r="I14" s="8"/>
      <c r="K14" s="15" t="s">
        <v>21</v>
      </c>
      <c r="L14" s="8"/>
      <c r="M14" s="8">
        <f>+'Week 15(16)'!L14</f>
        <v>0</v>
      </c>
      <c r="N14" s="8">
        <f>+'Week 15(16)'!M14</f>
        <v>54</v>
      </c>
      <c r="O14" s="8">
        <f>+'Week 15(16)'!N14</f>
        <v>51</v>
      </c>
      <c r="P14" s="8">
        <f>+'Week 15(16)'!O14</f>
        <v>56</v>
      </c>
      <c r="S14" s="25" t="s">
        <v>17</v>
      </c>
      <c r="T14" s="10">
        <f>(SUM(V14:Z14)-MIN(V14:Z14)-MAX(V14:Z14))/3</f>
        <v>54.333333333333336</v>
      </c>
      <c r="U14" s="11">
        <f t="shared" si="1"/>
        <v>14.66666666666667</v>
      </c>
      <c r="V14">
        <v>54</v>
      </c>
      <c r="W14">
        <v>47</v>
      </c>
      <c r="X14" s="8">
        <v>56</v>
      </c>
      <c r="Y14" s="8">
        <v>56</v>
      </c>
      <c r="Z14" s="8">
        <v>53</v>
      </c>
    </row>
    <row r="15" spans="2:26" ht="15.75">
      <c r="B15" s="6" t="s">
        <v>26</v>
      </c>
      <c r="C15" s="31"/>
      <c r="D15" s="31">
        <f>+'Week 15(16)'!E15:E17</f>
        <v>212</v>
      </c>
      <c r="E15" s="31">
        <f>SUM(+C15+D15)</f>
        <v>212</v>
      </c>
      <c r="F15" s="34"/>
      <c r="G15" s="7"/>
      <c r="H15" s="7"/>
      <c r="K15" s="16"/>
      <c r="L15" s="8"/>
      <c r="M15" s="8"/>
      <c r="N15" s="8"/>
      <c r="O15" s="8"/>
      <c r="P15" s="8"/>
      <c r="S15" s="25" t="s">
        <v>49</v>
      </c>
      <c r="T15" s="10">
        <f t="shared" si="0"/>
        <v>57</v>
      </c>
      <c r="U15" s="11">
        <f t="shared" si="1"/>
        <v>16.8</v>
      </c>
      <c r="V15" s="8">
        <v>57</v>
      </c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32</v>
      </c>
      <c r="H16" s="11">
        <f>(+G16-36)*0.8</f>
        <v>-3.2</v>
      </c>
      <c r="I16" s="8"/>
      <c r="K16" s="15" t="s">
        <v>16</v>
      </c>
      <c r="L16" s="8"/>
      <c r="M16" s="8">
        <f>+'Week 15(16)'!L16</f>
        <v>0</v>
      </c>
      <c r="N16" s="8">
        <f>+'Week 15(16)'!M16</f>
        <v>47</v>
      </c>
      <c r="O16" s="8">
        <f>+'Week 15(16)'!N16</f>
        <v>49</v>
      </c>
      <c r="P16" s="8">
        <f>+'Week 15(16)'!O16</f>
        <v>50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32</v>
      </c>
      <c r="H17" s="11">
        <f>(+G17-36)*0.8</f>
        <v>-3.2</v>
      </c>
      <c r="I17" s="8"/>
      <c r="K17" s="15" t="s">
        <v>15</v>
      </c>
      <c r="L17" s="8"/>
      <c r="M17" s="8">
        <f>+'Week 15(16)'!L17</f>
        <v>0</v>
      </c>
      <c r="N17" s="8">
        <f>+'Week 15(16)'!M17</f>
        <v>47</v>
      </c>
      <c r="O17" s="8">
        <f>+'Week 15(16)'!N17</f>
        <v>51</v>
      </c>
      <c r="P17" s="8">
        <f>+'Week 15(16)'!O17</f>
        <v>49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/>
      <c r="D18" s="31">
        <f>+'Week 15(16)'!E18:E20</f>
        <v>211</v>
      </c>
      <c r="E18" s="31">
        <f>SUM(+C18+D18)</f>
        <v>211</v>
      </c>
      <c r="F18" s="34"/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26.333333333333332</v>
      </c>
      <c r="H19" s="11">
        <f>(+G19-36)*0.8</f>
        <v>-7.733333333333334</v>
      </c>
      <c r="I19" s="8"/>
      <c r="K19" s="24" t="s">
        <v>31</v>
      </c>
      <c r="L19" s="8"/>
      <c r="M19" s="8">
        <f>+'Week 15(16)'!L19</f>
        <v>0</v>
      </c>
      <c r="N19" s="8">
        <f>+'Week 15(16)'!M19</f>
        <v>40</v>
      </c>
      <c r="O19" s="8">
        <f>+'Week 15(16)'!N19</f>
        <v>39</v>
      </c>
      <c r="P19" s="8">
        <f>+'Week 15(16)'!O19</f>
        <v>40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48.333333333333336</v>
      </c>
      <c r="H20" s="11">
        <f>(+G20-36)*0.8</f>
        <v>9.866666666666669</v>
      </c>
      <c r="I20" s="8"/>
      <c r="K20" s="12" t="s">
        <v>32</v>
      </c>
      <c r="L20" s="8">
        <v>46</v>
      </c>
      <c r="M20" s="8">
        <f>+'Week 12(13)'!L20</f>
        <v>45</v>
      </c>
      <c r="N20" s="8">
        <f>+'Week 12(13)'!M20</f>
        <v>55</v>
      </c>
      <c r="O20" s="8">
        <f>+'Week 12(13)'!N20</f>
        <v>51</v>
      </c>
      <c r="P20" s="8">
        <f>+'Week 12(13)'!O20</f>
        <v>48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/>
      <c r="D21" s="31">
        <f>+'Week 15(16)'!E21:E23</f>
        <v>159</v>
      </c>
      <c r="E21" s="31">
        <f>SUM(+C21+D21)</f>
        <v>159</v>
      </c>
      <c r="F21" s="34"/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36.666666666666664</v>
      </c>
      <c r="H22" s="11">
        <f>(+G22-36)*0.8</f>
        <v>0.5333333333333314</v>
      </c>
      <c r="I22" s="8"/>
      <c r="K22" s="9" t="s">
        <v>33</v>
      </c>
      <c r="L22" s="8"/>
      <c r="M22" s="8">
        <f>+'Week 15(16)'!L22</f>
        <v>0</v>
      </c>
      <c r="N22" s="8">
        <f>+'Week 15(16)'!M22</f>
        <v>53</v>
      </c>
      <c r="O22" s="8">
        <f>+'Week 15(16)'!N22</f>
        <v>58</v>
      </c>
      <c r="P22" s="8">
        <f>+'Week 15(16)'!O22</f>
        <v>57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36.666666666666664</v>
      </c>
      <c r="H23" s="11">
        <f>(+G23-36)*0.8</f>
        <v>0.5333333333333314</v>
      </c>
      <c r="I23" s="8"/>
      <c r="K23" s="14" t="s">
        <v>34</v>
      </c>
      <c r="L23" s="8"/>
      <c r="M23" s="8">
        <f>+'Week 15(16)'!L23</f>
        <v>0</v>
      </c>
      <c r="N23" s="8">
        <f>+'Week 15(16)'!M23</f>
        <v>55</v>
      </c>
      <c r="O23" s="8">
        <f>+'Week 15(16)'!N23</f>
        <v>55</v>
      </c>
      <c r="P23" s="8">
        <f>+'Week 15(16)'!O23</f>
        <v>60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/>
      <c r="D24" s="31">
        <f>+'Week 15(16)'!E24:E26</f>
        <v>179</v>
      </c>
      <c r="E24" s="31">
        <f>SUM(+C24+D24)</f>
        <v>179</v>
      </c>
      <c r="F24" s="34"/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38.333333333333336</v>
      </c>
      <c r="H25" s="11">
        <f>(+G25-36)*0.8</f>
        <v>1.8666666666666687</v>
      </c>
      <c r="I25" s="8"/>
      <c r="K25" s="9" t="s">
        <v>44</v>
      </c>
      <c r="L25" s="8"/>
      <c r="M25" s="8">
        <f>+'Week 15(16)'!L25</f>
        <v>0</v>
      </c>
      <c r="N25" s="8">
        <f>+'Week 15(16)'!M25</f>
        <v>59</v>
      </c>
      <c r="O25" s="8">
        <f>+'Week 15(16)'!N25</f>
        <v>61</v>
      </c>
      <c r="P25" s="8">
        <f>+'Week 15(16)'!O25</f>
        <v>56</v>
      </c>
      <c r="S25" s="30" t="s">
        <v>48</v>
      </c>
      <c r="T25" s="10">
        <f t="shared" si="0"/>
        <v>58</v>
      </c>
      <c r="U25" s="11">
        <f t="shared" si="1"/>
        <v>17.6</v>
      </c>
      <c r="V25" s="8">
        <v>58</v>
      </c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SUM(L26:M26)/2</f>
        <v>61</v>
      </c>
      <c r="H26" s="11">
        <f>(+G26-36)*0.8</f>
        <v>20</v>
      </c>
      <c r="I26" s="8"/>
      <c r="K26" s="14" t="s">
        <v>19</v>
      </c>
      <c r="L26" s="8">
        <v>60</v>
      </c>
      <c r="M26" s="8">
        <f>+'Week 12(13)'!L26</f>
        <v>62</v>
      </c>
      <c r="N26" s="8">
        <f>+'Week 12(13)'!M26</f>
        <v>63</v>
      </c>
      <c r="O26" s="8">
        <f>+'Week 12(13)'!N26</f>
        <v>61</v>
      </c>
      <c r="P26" s="8">
        <f>+'Week 12(13)'!O26</f>
        <v>0</v>
      </c>
    </row>
    <row r="27" spans="2:8" ht="15.75">
      <c r="B27" s="18" t="s">
        <v>5</v>
      </c>
      <c r="C27" s="19">
        <f>SUM(C9:C26)</f>
        <v>0</v>
      </c>
      <c r="D27" s="19">
        <f>SUM(D9:D26)</f>
        <v>1157</v>
      </c>
      <c r="E27" s="19">
        <f>SUM(E9:E26)</f>
        <v>1157</v>
      </c>
      <c r="F27" s="20"/>
      <c r="G27" s="21">
        <f>AVERAGE(G10,G11,G13,G14,G16,G17,G19,G20,G22,G23,G25,G26)</f>
        <v>36.55555555555556</v>
      </c>
      <c r="H27" s="21">
        <f>AVERAGE(+H10,+H11,+H13,+H14,+H16,+H17,+H19,+H20,+H22,+H23,+H25,+H26)</f>
        <v>0.4444444444444448</v>
      </c>
    </row>
    <row r="28" spans="7:8" ht="12.75">
      <c r="G28" s="22" t="s">
        <v>7</v>
      </c>
      <c r="H28" s="22" t="s">
        <v>7</v>
      </c>
    </row>
  </sheetData>
  <sheetProtection/>
  <mergeCells count="26">
    <mergeCell ref="C24:C26"/>
    <mergeCell ref="D24:D26"/>
    <mergeCell ref="E24:E26"/>
    <mergeCell ref="F24:F26"/>
    <mergeCell ref="C18:C20"/>
    <mergeCell ref="D18:D20"/>
    <mergeCell ref="E18:E20"/>
    <mergeCell ref="F18:F20"/>
    <mergeCell ref="C21:C23"/>
    <mergeCell ref="D21:D23"/>
    <mergeCell ref="E21:E23"/>
    <mergeCell ref="F21:F23"/>
    <mergeCell ref="C12:C14"/>
    <mergeCell ref="D12:D14"/>
    <mergeCell ref="E12:E14"/>
    <mergeCell ref="F12:F14"/>
    <mergeCell ref="C15:C17"/>
    <mergeCell ref="D15:D17"/>
    <mergeCell ref="E15:E17"/>
    <mergeCell ref="F15:F17"/>
    <mergeCell ref="C7:E7"/>
    <mergeCell ref="G7:H7"/>
    <mergeCell ref="C9:C11"/>
    <mergeCell ref="D9:D11"/>
    <mergeCell ref="E9:E11"/>
    <mergeCell ref="F9:F11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2.5742187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1'!H1+14</f>
        <v>39224</v>
      </c>
      <c r="Q1" s="1">
        <f>+H1</f>
        <v>39224</v>
      </c>
      <c r="R1" s="1"/>
      <c r="Z1" s="1">
        <f>+H1</f>
        <v>39224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6" t="s">
        <v>14</v>
      </c>
      <c r="C9" s="31">
        <v>13.5</v>
      </c>
      <c r="D9" s="31">
        <f>+'Week 1'!E9:E11</f>
        <v>21</v>
      </c>
      <c r="E9" s="31">
        <f>SUM(+C9+D9)</f>
        <v>34.5</v>
      </c>
      <c r="F9" s="34">
        <v>2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7" t="s">
        <v>25</v>
      </c>
      <c r="C10" s="32"/>
      <c r="D10" s="32"/>
      <c r="E10" s="32"/>
      <c r="F10" s="35"/>
      <c r="G10" s="10">
        <f>SUM(L10:M10)/2</f>
        <v>46</v>
      </c>
      <c r="H10" s="11">
        <f>(+G10-36)*0.8</f>
        <v>8</v>
      </c>
      <c r="I10" s="8"/>
      <c r="K10" s="7" t="s">
        <v>25</v>
      </c>
      <c r="L10" s="8">
        <v>47</v>
      </c>
      <c r="M10" s="8">
        <f>+'Week 1'!L10</f>
        <v>45</v>
      </c>
      <c r="N10" s="8"/>
      <c r="O10" s="8"/>
      <c r="P10" s="8"/>
      <c r="S10" s="8" t="s">
        <v>30</v>
      </c>
      <c r="T10" s="10">
        <f aca="true" t="shared" si="0" ref="T10:T25">+V10</f>
        <v>0</v>
      </c>
      <c r="U10" s="11">
        <f aca="true" t="shared" si="1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SUM(L11:M11)/2</f>
        <v>43</v>
      </c>
      <c r="H11" s="11">
        <f>(+G11-36)*0.8</f>
        <v>5.6000000000000005</v>
      </c>
      <c r="I11" s="8"/>
      <c r="K11" s="14" t="s">
        <v>24</v>
      </c>
      <c r="L11" s="8">
        <v>43</v>
      </c>
      <c r="M11" s="8">
        <f>+'Week 1'!L11</f>
        <v>43</v>
      </c>
      <c r="N11" s="8"/>
      <c r="O11" s="8"/>
      <c r="P11" s="8"/>
      <c r="S11" s="8" t="s">
        <v>29</v>
      </c>
      <c r="T11" s="10">
        <f t="shared" si="0"/>
        <v>0</v>
      </c>
      <c r="U11" s="11">
        <f t="shared" si="1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9</v>
      </c>
      <c r="D12" s="31">
        <f>+'Week 1'!E12:E14</f>
        <v>9</v>
      </c>
      <c r="E12" s="31">
        <f>SUM(+C12+D12)</f>
        <v>18</v>
      </c>
      <c r="F12" s="34">
        <v>5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SUM(L13:M13)/2</f>
        <v>56.5</v>
      </c>
      <c r="H13" s="11">
        <f>(+G13-36)*0.8</f>
        <v>16.400000000000002</v>
      </c>
      <c r="I13" s="8"/>
      <c r="K13" s="7" t="s">
        <v>43</v>
      </c>
      <c r="L13" s="8">
        <v>57</v>
      </c>
      <c r="M13" s="8">
        <f>+'Week 1'!L13</f>
        <v>56</v>
      </c>
      <c r="N13" s="8"/>
      <c r="O13" s="8"/>
      <c r="P13" s="8"/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SUM(L14:M14)/2</f>
        <v>57</v>
      </c>
      <c r="H14" s="11">
        <f>(+G14-36)*0.8</f>
        <v>16.8</v>
      </c>
      <c r="I14" s="8"/>
      <c r="K14" s="15" t="s">
        <v>21</v>
      </c>
      <c r="L14" s="8">
        <v>58</v>
      </c>
      <c r="M14" s="8">
        <f>+'Week 1'!L14</f>
        <v>56</v>
      </c>
      <c r="N14" s="8"/>
      <c r="O14" s="8"/>
      <c r="P14" s="8"/>
      <c r="S14" s="25" t="s">
        <v>17</v>
      </c>
      <c r="T14" s="10">
        <f t="shared" si="0"/>
        <v>56</v>
      </c>
      <c r="U14" s="11">
        <f t="shared" si="1"/>
        <v>16</v>
      </c>
      <c r="V14" s="8">
        <v>56</v>
      </c>
      <c r="W14" s="8"/>
      <c r="X14" s="8"/>
      <c r="Y14" s="8"/>
      <c r="Z14" s="8"/>
    </row>
    <row r="15" spans="2:26" ht="15.75">
      <c r="B15" s="6" t="s">
        <v>20</v>
      </c>
      <c r="C15" s="31">
        <v>16.5</v>
      </c>
      <c r="D15" s="31">
        <f>+'Week 1'!E15:E17</f>
        <v>15</v>
      </c>
      <c r="E15" s="31">
        <f>SUM(+C15+D15)</f>
        <v>31.5</v>
      </c>
      <c r="F15" s="34">
        <v>3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SUM(L16:M16)/2</f>
        <v>48</v>
      </c>
      <c r="H16" s="11">
        <f>(+G16-36)*0.8</f>
        <v>9.600000000000001</v>
      </c>
      <c r="I16" s="8"/>
      <c r="K16" s="15" t="s">
        <v>16</v>
      </c>
      <c r="L16" s="8">
        <v>43</v>
      </c>
      <c r="M16" s="8">
        <f>+'Week 1'!L16</f>
        <v>53</v>
      </c>
      <c r="N16" s="8"/>
      <c r="O16" s="8"/>
      <c r="P16" s="8"/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SUM(L17:M17)/2</f>
        <v>54</v>
      </c>
      <c r="H17" s="11">
        <f>(+G17-36)*0.8</f>
        <v>14.4</v>
      </c>
      <c r="I17" s="8"/>
      <c r="K17" s="15" t="s">
        <v>15</v>
      </c>
      <c r="L17" s="8">
        <v>56</v>
      </c>
      <c r="M17" s="8">
        <f>+'Week 1'!L17</f>
        <v>52</v>
      </c>
      <c r="N17" s="8"/>
      <c r="O17" s="8"/>
      <c r="P17" s="8"/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23</v>
      </c>
      <c r="C18" s="31">
        <v>0</v>
      </c>
      <c r="D18" s="31">
        <f>+'Week 1'!E18:E20</f>
        <v>15</v>
      </c>
      <c r="E18" s="31">
        <f>SUM(+C18+D18)</f>
        <v>15</v>
      </c>
      <c r="F18" s="34">
        <v>6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+L19</f>
        <v>46</v>
      </c>
      <c r="H19" s="11">
        <f>(+G19-36)*0.8</f>
        <v>8</v>
      </c>
      <c r="I19" s="8"/>
      <c r="K19" s="24" t="s">
        <v>31</v>
      </c>
      <c r="L19" s="8">
        <v>46</v>
      </c>
      <c r="M19" s="8"/>
      <c r="N19" s="8"/>
      <c r="O19" s="8"/>
      <c r="P19" s="8"/>
      <c r="S19" s="8" t="s">
        <v>45</v>
      </c>
      <c r="T19" s="10">
        <f t="shared" si="0"/>
        <v>68</v>
      </c>
      <c r="U19" s="11">
        <f t="shared" si="1"/>
        <v>25.6</v>
      </c>
      <c r="V19" s="8">
        <v>68</v>
      </c>
      <c r="W19" s="8"/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+L20</f>
        <v>55</v>
      </c>
      <c r="H20" s="11">
        <f>(+G20-36)*0.8</f>
        <v>15.200000000000001</v>
      </c>
      <c r="I20" s="8"/>
      <c r="K20" s="12" t="s">
        <v>32</v>
      </c>
      <c r="L20" s="8">
        <v>55</v>
      </c>
      <c r="M20" s="8"/>
      <c r="N20" s="8"/>
      <c r="O20" s="8"/>
      <c r="P20" s="8"/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26</v>
      </c>
      <c r="C21" s="31">
        <v>21</v>
      </c>
      <c r="D21" s="31">
        <f>+'Week 1'!E21:E23</f>
        <v>19</v>
      </c>
      <c r="E21" s="31">
        <f>SUM(+C21+D21)</f>
        <v>40</v>
      </c>
      <c r="F21" s="34">
        <v>1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+L22</f>
        <v>52</v>
      </c>
      <c r="H22" s="11">
        <f>(+G22-36)*0.8</f>
        <v>12.8</v>
      </c>
      <c r="I22" s="8"/>
      <c r="K22" s="9" t="s">
        <v>33</v>
      </c>
      <c r="L22" s="8">
        <v>52</v>
      </c>
      <c r="M22" s="8"/>
      <c r="N22" s="8"/>
      <c r="O22" s="8"/>
      <c r="P22" s="8"/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SUM(L23:M23)/2</f>
        <v>54.5</v>
      </c>
      <c r="H23" s="11">
        <f>(+G23-36)*0.8</f>
        <v>14.8</v>
      </c>
      <c r="I23" s="8"/>
      <c r="K23" s="14" t="s">
        <v>34</v>
      </c>
      <c r="L23" s="8">
        <v>54</v>
      </c>
      <c r="M23" s="8">
        <f>+'Week 1'!L23</f>
        <v>55</v>
      </c>
      <c r="N23" s="8"/>
      <c r="O23" s="8"/>
      <c r="P23" s="8"/>
      <c r="S23" s="13" t="s">
        <v>46</v>
      </c>
      <c r="T23" s="10">
        <f t="shared" si="0"/>
        <v>55</v>
      </c>
      <c r="U23" s="11">
        <f t="shared" si="1"/>
        <v>15.200000000000001</v>
      </c>
      <c r="V23" s="8">
        <v>55</v>
      </c>
      <c r="W23" s="8"/>
      <c r="X23" s="8"/>
      <c r="Y23" s="8"/>
      <c r="Z23" s="8"/>
    </row>
    <row r="24" spans="2:26" ht="15.75">
      <c r="B24" s="6" t="s">
        <v>27</v>
      </c>
      <c r="C24" s="31">
        <v>17</v>
      </c>
      <c r="D24" s="31">
        <f>+'Week 1'!E24:E26</f>
        <v>11</v>
      </c>
      <c r="E24" s="31">
        <f>SUM(+C24+D24)</f>
        <v>28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/>
      <c r="T24" s="10">
        <f t="shared" si="0"/>
        <v>0</v>
      </c>
      <c r="U24" s="11">
        <f t="shared" si="1"/>
        <v>-28.8</v>
      </c>
      <c r="V24" s="17"/>
      <c r="W24" s="8"/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+L25</f>
        <v>58</v>
      </c>
      <c r="H25" s="11">
        <f>(+G25-36)*0.8</f>
        <v>17.6</v>
      </c>
      <c r="I25" s="8"/>
      <c r="K25" s="9" t="s">
        <v>44</v>
      </c>
      <c r="L25" s="8">
        <v>58</v>
      </c>
      <c r="M25" s="8"/>
      <c r="N25" s="8"/>
      <c r="O25" s="8"/>
      <c r="P25" s="8"/>
      <c r="S25" s="13"/>
      <c r="T25" s="10">
        <f t="shared" si="0"/>
        <v>0</v>
      </c>
      <c r="U25" s="11">
        <f t="shared" si="1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/>
      <c r="N26" s="8"/>
      <c r="O26" s="8"/>
      <c r="P26" s="8"/>
    </row>
    <row r="27" spans="2:8" ht="15.75">
      <c r="B27" s="18" t="s">
        <v>5</v>
      </c>
      <c r="C27" s="19">
        <f>SUM(C9:C26)</f>
        <v>77</v>
      </c>
      <c r="D27" s="19">
        <f>SUM(D9:D26)</f>
        <v>90</v>
      </c>
      <c r="E27" s="19">
        <f>SUM(E9:E26)</f>
        <v>167</v>
      </c>
      <c r="F27" s="20"/>
      <c r="G27" s="21">
        <f>AVERAGE(G10,G11,G13,G14,G16,G17,G19,G20,G22,G23,G25,G26)</f>
        <v>52.583333333333336</v>
      </c>
      <c r="H27" s="21">
        <f>AVERAGE(+H10,+H11,+H13,+H14,+H16,+H17,+H19,+H20,+H22,+H23,+H25,+H26)</f>
        <v>13.266666666666667</v>
      </c>
    </row>
    <row r="28" spans="7:8" ht="12.75">
      <c r="G28" s="22" t="s">
        <v>7</v>
      </c>
      <c r="H28" s="22" t="s">
        <v>7</v>
      </c>
    </row>
  </sheetData>
  <sheetProtection/>
  <mergeCells count="26">
    <mergeCell ref="C12:C14"/>
    <mergeCell ref="D12:D14"/>
    <mergeCell ref="E12:E14"/>
    <mergeCell ref="F12:F14"/>
    <mergeCell ref="C7:E7"/>
    <mergeCell ref="G7:H7"/>
    <mergeCell ref="C9:C11"/>
    <mergeCell ref="D9:D11"/>
    <mergeCell ref="E9:E11"/>
    <mergeCell ref="F9:F11"/>
    <mergeCell ref="C15:C17"/>
    <mergeCell ref="D15:D17"/>
    <mergeCell ref="E15:E17"/>
    <mergeCell ref="F15:F17"/>
    <mergeCell ref="C18:C20"/>
    <mergeCell ref="D18:D20"/>
    <mergeCell ref="E18:E20"/>
    <mergeCell ref="F18:F20"/>
    <mergeCell ref="C24:C26"/>
    <mergeCell ref="D24:D26"/>
    <mergeCell ref="E24:E26"/>
    <mergeCell ref="F24:F26"/>
    <mergeCell ref="E21:E23"/>
    <mergeCell ref="F21:F23"/>
    <mergeCell ref="C21:C23"/>
    <mergeCell ref="D21:D23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2.5742187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2(3)'!H1+7</f>
        <v>39231</v>
      </c>
      <c r="Q1" s="1">
        <f>+H1</f>
        <v>39231</v>
      </c>
      <c r="R1" s="1"/>
      <c r="Z1" s="1">
        <f>+H1</f>
        <v>39231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6" t="s">
        <v>14</v>
      </c>
      <c r="C9" s="31">
        <v>24</v>
      </c>
      <c r="D9" s="31">
        <f>+'Week 2(3)'!E9:E11</f>
        <v>34.5</v>
      </c>
      <c r="E9" s="31">
        <f>SUM(+C9+D9)</f>
        <v>58.5</v>
      </c>
      <c r="F9" s="34">
        <v>1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7" t="s">
        <v>25</v>
      </c>
      <c r="C10" s="32"/>
      <c r="D10" s="32"/>
      <c r="E10" s="32"/>
      <c r="F10" s="35"/>
      <c r="G10" s="10">
        <f>SUM(L10:M10)/2</f>
        <v>46</v>
      </c>
      <c r="H10" s="11">
        <f>(+G10-36)*0.8</f>
        <v>8</v>
      </c>
      <c r="I10" s="8"/>
      <c r="K10" s="7" t="s">
        <v>25</v>
      </c>
      <c r="L10" s="8">
        <v>47</v>
      </c>
      <c r="M10" s="8">
        <f>+'Week 2(3)'!M10</f>
        <v>45</v>
      </c>
      <c r="N10" s="8"/>
      <c r="O10" s="8"/>
      <c r="P10" s="8"/>
      <c r="S10" s="8" t="s">
        <v>30</v>
      </c>
      <c r="T10" s="10">
        <f aca="true" t="shared" si="0" ref="T10:T25">+V10</f>
        <v>0</v>
      </c>
      <c r="U10" s="11">
        <f aca="true" t="shared" si="1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SUM(L11:N11)/3</f>
        <v>42.333333333333336</v>
      </c>
      <c r="H11" s="11">
        <f>(+G11-36)*0.8</f>
        <v>5.066666666666669</v>
      </c>
      <c r="I11" s="8"/>
      <c r="K11" s="14" t="s">
        <v>24</v>
      </c>
      <c r="L11" s="8">
        <v>41</v>
      </c>
      <c r="M11" s="8">
        <f>+'Week 2(3)'!L11</f>
        <v>43</v>
      </c>
      <c r="N11" s="8">
        <f>+'Week 2(3)'!M11</f>
        <v>43</v>
      </c>
      <c r="O11" s="8"/>
      <c r="P11" s="8"/>
      <c r="S11" s="8" t="s">
        <v>29</v>
      </c>
      <c r="T11" s="10">
        <f t="shared" si="0"/>
        <v>0</v>
      </c>
      <c r="U11" s="11">
        <f t="shared" si="1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13.5</v>
      </c>
      <c r="D12" s="31">
        <f>+'Week 2(3)'!E12:E14</f>
        <v>18</v>
      </c>
      <c r="E12" s="31">
        <f>SUM(+C12+D12)</f>
        <v>31.5</v>
      </c>
      <c r="F12" s="34">
        <v>6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SUM(L13:N13)/3</f>
        <v>55.666666666666664</v>
      </c>
      <c r="H13" s="11">
        <f>(+G13-36)*0.8</f>
        <v>15.733333333333333</v>
      </c>
      <c r="I13" s="8"/>
      <c r="K13" s="7" t="s">
        <v>43</v>
      </c>
      <c r="L13" s="8">
        <v>54</v>
      </c>
      <c r="M13" s="8">
        <f>+'Week 2(3)'!L13</f>
        <v>57</v>
      </c>
      <c r="N13" s="8">
        <f>+'Week 2(3)'!M13</f>
        <v>56</v>
      </c>
      <c r="O13" s="8"/>
      <c r="P13" s="8"/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SUM(L14:N14)/3</f>
        <v>56</v>
      </c>
      <c r="H14" s="11">
        <f>(+G14-36)*0.8</f>
        <v>16</v>
      </c>
      <c r="I14" s="8"/>
      <c r="K14" s="15" t="s">
        <v>21</v>
      </c>
      <c r="L14" s="8">
        <v>54</v>
      </c>
      <c r="M14" s="8">
        <f>+'Week 2(3)'!L14</f>
        <v>58</v>
      </c>
      <c r="N14" s="8">
        <f>+'Week 2(3)'!M14</f>
        <v>56</v>
      </c>
      <c r="O14" s="8"/>
      <c r="P14" s="8"/>
      <c r="S14" s="25" t="s">
        <v>17</v>
      </c>
      <c r="T14" s="10">
        <f>SUM(V14:W14)/2</f>
        <v>54.5</v>
      </c>
      <c r="U14" s="11">
        <f t="shared" si="1"/>
        <v>14.8</v>
      </c>
      <c r="V14" s="8">
        <v>56</v>
      </c>
      <c r="W14" s="8">
        <v>53</v>
      </c>
      <c r="X14" s="8"/>
      <c r="Y14" s="8"/>
      <c r="Z14" s="8"/>
    </row>
    <row r="15" spans="2:26" ht="15.75">
      <c r="B15" s="6" t="s">
        <v>26</v>
      </c>
      <c r="C15" s="31">
        <v>16.5</v>
      </c>
      <c r="D15" s="31">
        <f>+'Week 2(3)'!E15:E17</f>
        <v>31.5</v>
      </c>
      <c r="E15" s="31">
        <f>SUM(+C15+D15)</f>
        <v>48</v>
      </c>
      <c r="F15" s="34">
        <v>2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SUM(L16:N16)/3</f>
        <v>48.333333333333336</v>
      </c>
      <c r="H16" s="11">
        <f>(+G16-36)*0.8</f>
        <v>9.866666666666669</v>
      </c>
      <c r="I16" s="8"/>
      <c r="K16" s="15" t="s">
        <v>16</v>
      </c>
      <c r="L16" s="8">
        <v>49</v>
      </c>
      <c r="M16" s="8">
        <f>+'Week 2(3)'!L16</f>
        <v>43</v>
      </c>
      <c r="N16" s="8">
        <f>+'Week 2(3)'!M16</f>
        <v>53</v>
      </c>
      <c r="O16" s="8"/>
      <c r="P16" s="8"/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SUM(L17:N17)/3</f>
        <v>53</v>
      </c>
      <c r="H17" s="11">
        <f>(+G17-36)*0.8</f>
        <v>13.600000000000001</v>
      </c>
      <c r="I17" s="8"/>
      <c r="K17" s="15" t="s">
        <v>15</v>
      </c>
      <c r="L17" s="8">
        <v>51</v>
      </c>
      <c r="M17" s="8">
        <f>+'Week 2(3)'!L17</f>
        <v>56</v>
      </c>
      <c r="N17" s="8">
        <f>+'Week 2(3)'!M17</f>
        <v>52</v>
      </c>
      <c r="O17" s="8"/>
      <c r="P17" s="8"/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23</v>
      </c>
      <c r="D18" s="31">
        <f>+'Week 2(3)'!E18:E20</f>
        <v>15</v>
      </c>
      <c r="E18" s="31">
        <f>SUM(+C18+D18)</f>
        <v>38</v>
      </c>
      <c r="F18" s="34">
        <v>4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SUM(L19:M19)/2</f>
        <v>42.5</v>
      </c>
      <c r="H19" s="11">
        <f>(+G19-36)*0.8</f>
        <v>5.2</v>
      </c>
      <c r="I19" s="8"/>
      <c r="K19" s="24" t="s">
        <v>31</v>
      </c>
      <c r="L19" s="8">
        <v>39</v>
      </c>
      <c r="M19" s="8">
        <f>+'Week 2(3)'!L19</f>
        <v>46</v>
      </c>
      <c r="N19" s="8">
        <f>+'Week 2(3)'!M19</f>
        <v>0</v>
      </c>
      <c r="O19" s="8"/>
      <c r="P19" s="8"/>
      <c r="S19" s="8" t="s">
        <v>45</v>
      </c>
      <c r="T19" s="10">
        <f t="shared" si="0"/>
        <v>68</v>
      </c>
      <c r="U19" s="11">
        <f t="shared" si="1"/>
        <v>25.6</v>
      </c>
      <c r="V19" s="8">
        <v>68</v>
      </c>
      <c r="W19" s="8"/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SUM(L20:M20)/2</f>
        <v>56.5</v>
      </c>
      <c r="H20" s="11">
        <f>(+G20-36)*0.8</f>
        <v>16.400000000000002</v>
      </c>
      <c r="I20" s="8"/>
      <c r="K20" s="12" t="s">
        <v>32</v>
      </c>
      <c r="L20" s="8">
        <v>58</v>
      </c>
      <c r="M20" s="8">
        <f>+'Week 2(3)'!L20</f>
        <v>55</v>
      </c>
      <c r="N20" s="8">
        <f>+'Week 2(3)'!M20</f>
        <v>0</v>
      </c>
      <c r="O20" s="8"/>
      <c r="P20" s="8"/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7</v>
      </c>
      <c r="D21" s="31">
        <f>+'Week 2(3)'!E21:E23</f>
        <v>40</v>
      </c>
      <c r="E21" s="31">
        <f>SUM(+C21+D21)</f>
        <v>47</v>
      </c>
      <c r="F21" s="34">
        <v>3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SUM(L22:M22)/2</f>
        <v>53</v>
      </c>
      <c r="H22" s="11">
        <f>(+G22-36)*0.8</f>
        <v>13.600000000000001</v>
      </c>
      <c r="I22" s="8"/>
      <c r="K22" s="9" t="s">
        <v>33</v>
      </c>
      <c r="L22" s="8">
        <v>54</v>
      </c>
      <c r="M22" s="8">
        <f>+'Week 2(3)'!L22</f>
        <v>52</v>
      </c>
      <c r="N22" s="8">
        <f>+'Week 2(3)'!M22</f>
        <v>0</v>
      </c>
      <c r="O22" s="8"/>
      <c r="P22" s="8"/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SUM(L23:N23)/3</f>
        <v>56</v>
      </c>
      <c r="H23" s="11">
        <f>(+G23-36)*0.8</f>
        <v>16</v>
      </c>
      <c r="I23" s="8"/>
      <c r="K23" s="14" t="s">
        <v>34</v>
      </c>
      <c r="L23" s="8">
        <v>59</v>
      </c>
      <c r="M23" s="8">
        <f>+'Week 2(3)'!L23</f>
        <v>54</v>
      </c>
      <c r="N23" s="8">
        <f>+'Week 2(3)'!M23</f>
        <v>55</v>
      </c>
      <c r="O23" s="8"/>
      <c r="P23" s="8"/>
      <c r="S23" s="13" t="s">
        <v>46</v>
      </c>
      <c r="T23" s="10">
        <f>SUM(V23:W23)/2</f>
        <v>59.5</v>
      </c>
      <c r="U23" s="11">
        <f t="shared" si="1"/>
        <v>18.8</v>
      </c>
      <c r="V23" s="8">
        <v>55</v>
      </c>
      <c r="W23" s="8">
        <v>64</v>
      </c>
      <c r="X23" s="8"/>
      <c r="Y23" s="8"/>
      <c r="Z23" s="8"/>
    </row>
    <row r="24" spans="2:26" ht="15.75">
      <c r="B24" s="6" t="s">
        <v>23</v>
      </c>
      <c r="C24" s="31">
        <v>6</v>
      </c>
      <c r="D24" s="31">
        <f>+'Week 2(3)'!E24:E26</f>
        <v>28</v>
      </c>
      <c r="E24" s="31">
        <f>SUM(+C24+D24)</f>
        <v>34</v>
      </c>
      <c r="F24" s="34">
        <v>5</v>
      </c>
      <c r="G24" s="7"/>
      <c r="H24" s="7"/>
      <c r="K24" s="16"/>
      <c r="L24" s="8"/>
      <c r="M24" s="8"/>
      <c r="N24" s="8"/>
      <c r="O24" s="8"/>
      <c r="P24" s="8"/>
      <c r="S24" s="13"/>
      <c r="T24" s="10">
        <f t="shared" si="0"/>
        <v>0</v>
      </c>
      <c r="U24" s="11">
        <f t="shared" si="1"/>
        <v>-28.8</v>
      </c>
      <c r="V24" s="17"/>
      <c r="W24" s="8"/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SUM(L25:M25)/2</f>
        <v>62</v>
      </c>
      <c r="H25" s="11">
        <f>(+G25-36)*0.8</f>
        <v>20.8</v>
      </c>
      <c r="I25" s="8"/>
      <c r="K25" s="9" t="s">
        <v>44</v>
      </c>
      <c r="L25" s="8">
        <v>66</v>
      </c>
      <c r="M25" s="8">
        <f>+'Week 2(3)'!L25</f>
        <v>58</v>
      </c>
      <c r="N25" s="8">
        <f>+'Week 2(3)'!M25</f>
        <v>0</v>
      </c>
      <c r="O25" s="8"/>
      <c r="P25" s="8"/>
      <c r="S25" s="13"/>
      <c r="T25" s="10">
        <f t="shared" si="0"/>
        <v>0</v>
      </c>
      <c r="U25" s="11">
        <f t="shared" si="1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>
        <v>0</v>
      </c>
      <c r="N26" s="8">
        <f>+'Week 2(3)'!M26</f>
        <v>0</v>
      </c>
      <c r="O26" s="8"/>
      <c r="P26" s="8"/>
    </row>
    <row r="27" spans="2:8" ht="15.75">
      <c r="B27" s="18" t="s">
        <v>5</v>
      </c>
      <c r="C27" s="19">
        <f>SUM(C9:C26)</f>
        <v>90</v>
      </c>
      <c r="D27" s="19">
        <f>SUM(D9:D26)</f>
        <v>167</v>
      </c>
      <c r="E27" s="19">
        <f>SUM(E9:E26)</f>
        <v>257</v>
      </c>
      <c r="F27" s="20"/>
      <c r="G27" s="21">
        <f>AVERAGE(G10,G11,G13,G14,G16,G17,G19,G20,G22,G23,G25,G26)</f>
        <v>52.69444444444445</v>
      </c>
      <c r="H27" s="21">
        <f>AVERAGE(+H10,+H11,+H13,+H14,+H16,+H17,+H19,+H20,+H22,+H23,+H25,+H26)</f>
        <v>13.35555555555556</v>
      </c>
    </row>
    <row r="28" spans="7:8" ht="12.75">
      <c r="G28" s="22" t="s">
        <v>7</v>
      </c>
      <c r="H28" s="22" t="s">
        <v>7</v>
      </c>
    </row>
  </sheetData>
  <sheetProtection/>
  <mergeCells count="26">
    <mergeCell ref="C12:C14"/>
    <mergeCell ref="D12:D14"/>
    <mergeCell ref="E12:E14"/>
    <mergeCell ref="F12:F14"/>
    <mergeCell ref="C7:E7"/>
    <mergeCell ref="G7:H7"/>
    <mergeCell ref="C9:C11"/>
    <mergeCell ref="D9:D11"/>
    <mergeCell ref="E9:E11"/>
    <mergeCell ref="F9:F11"/>
    <mergeCell ref="C15:C17"/>
    <mergeCell ref="D15:D17"/>
    <mergeCell ref="E15:E17"/>
    <mergeCell ref="F15:F17"/>
    <mergeCell ref="C18:C20"/>
    <mergeCell ref="D18:D20"/>
    <mergeCell ref="E18:E20"/>
    <mergeCell ref="F18:F20"/>
    <mergeCell ref="C24:C26"/>
    <mergeCell ref="D24:D26"/>
    <mergeCell ref="E24:E26"/>
    <mergeCell ref="F24:F26"/>
    <mergeCell ref="E21:E23"/>
    <mergeCell ref="F21:F23"/>
    <mergeCell ref="C21:C23"/>
    <mergeCell ref="D21:D23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3(4)'!H1+7</f>
        <v>39238</v>
      </c>
      <c r="Q1" s="1">
        <f>+H1</f>
        <v>39238</v>
      </c>
      <c r="R1" s="1"/>
      <c r="Z1" s="1">
        <f>+H1</f>
        <v>39238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17.5</v>
      </c>
      <c r="D9" s="31">
        <f>+'Week 3(4)'!E9:E11</f>
        <v>58.5</v>
      </c>
      <c r="E9" s="31">
        <f>SUM(+C9+D9)</f>
        <v>76</v>
      </c>
      <c r="F9" s="34">
        <v>1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SUM(L10:N10)/3</f>
        <v>47.333333333333336</v>
      </c>
      <c r="H10" s="11">
        <f>(+G10-36)*0.8</f>
        <v>9.066666666666668</v>
      </c>
      <c r="I10" s="8"/>
      <c r="K10" s="7" t="s">
        <v>25</v>
      </c>
      <c r="L10" s="8">
        <v>50</v>
      </c>
      <c r="M10" s="8">
        <f>+'Week 3(4)'!L10</f>
        <v>47</v>
      </c>
      <c r="N10" s="8">
        <f>+'Week 3(4)'!M10</f>
        <v>45</v>
      </c>
      <c r="O10" s="8">
        <f>+'Week 3(4)'!N10</f>
        <v>0</v>
      </c>
      <c r="P10" s="8"/>
      <c r="S10" s="8" t="s">
        <v>30</v>
      </c>
      <c r="T10" s="10">
        <f>+V10</f>
        <v>0</v>
      </c>
      <c r="U10" s="11">
        <f aca="true" t="shared" si="0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SUM(L11:O11)/4</f>
        <v>42.25</v>
      </c>
      <c r="H11" s="11">
        <f>(+G11-36)*0.8</f>
        <v>5</v>
      </c>
      <c r="I11" s="8"/>
      <c r="K11" s="14" t="s">
        <v>24</v>
      </c>
      <c r="L11" s="8">
        <v>42</v>
      </c>
      <c r="M11" s="8">
        <f>+'Week 3(4)'!L11</f>
        <v>41</v>
      </c>
      <c r="N11" s="8">
        <f>+'Week 3(4)'!M11</f>
        <v>43</v>
      </c>
      <c r="O11" s="8">
        <f>+'Week 3(4)'!N11</f>
        <v>43</v>
      </c>
      <c r="P11" s="8"/>
      <c r="S11" s="8" t="s">
        <v>29</v>
      </c>
      <c r="T11" s="10">
        <f>+V11</f>
        <v>0</v>
      </c>
      <c r="U11" s="11">
        <f t="shared" si="0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14.5</v>
      </c>
      <c r="D12" s="31">
        <f>+'Week 3(4)'!E12:E14</f>
        <v>31.5</v>
      </c>
      <c r="E12" s="31">
        <f>SUM(+C12+D12)</f>
        <v>46</v>
      </c>
      <c r="F12" s="34">
        <v>6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>+V12</f>
        <v>0</v>
      </c>
      <c r="U12" s="11">
        <f t="shared" si="0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SUM(L13:O13)/4</f>
        <v>55.75</v>
      </c>
      <c r="H13" s="11">
        <f>(+G13-36)*0.8</f>
        <v>15.8</v>
      </c>
      <c r="I13" s="8"/>
      <c r="K13" s="7" t="s">
        <v>43</v>
      </c>
      <c r="L13" s="8">
        <v>56</v>
      </c>
      <c r="M13" s="8">
        <f>+'Week 3(4)'!L13</f>
        <v>54</v>
      </c>
      <c r="N13" s="8">
        <f>+'Week 3(4)'!M13</f>
        <v>57</v>
      </c>
      <c r="O13" s="8">
        <f>+'Week 3(4)'!N13</f>
        <v>56</v>
      </c>
      <c r="P13" s="8"/>
      <c r="S13" s="25" t="s">
        <v>35</v>
      </c>
      <c r="T13" s="10">
        <f>+V13</f>
        <v>0</v>
      </c>
      <c r="U13" s="11">
        <f t="shared" si="0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SUM(L14:O14)/4</f>
        <v>55.5</v>
      </c>
      <c r="H14" s="11">
        <f>(+G14-36)*0.8</f>
        <v>15.600000000000001</v>
      </c>
      <c r="I14" s="8"/>
      <c r="K14" s="15" t="s">
        <v>21</v>
      </c>
      <c r="L14" s="8">
        <v>54</v>
      </c>
      <c r="M14" s="8">
        <f>+'Week 3(4)'!L14</f>
        <v>54</v>
      </c>
      <c r="N14" s="8">
        <f>+'Week 3(4)'!M14</f>
        <v>58</v>
      </c>
      <c r="O14" s="8">
        <f>+'Week 3(4)'!N14</f>
        <v>56</v>
      </c>
      <c r="P14" s="8"/>
      <c r="S14" s="25" t="s">
        <v>17</v>
      </c>
      <c r="T14" s="10">
        <f>SUM(V14:W14)/2</f>
        <v>54.5</v>
      </c>
      <c r="U14" s="11">
        <f t="shared" si="0"/>
        <v>14.8</v>
      </c>
      <c r="V14" s="8">
        <v>56</v>
      </c>
      <c r="W14" s="8">
        <v>53</v>
      </c>
      <c r="X14" s="8"/>
      <c r="Y14" s="8"/>
      <c r="Z14" s="8"/>
    </row>
    <row r="15" spans="2:26" ht="15.75">
      <c r="B15" s="6" t="s">
        <v>26</v>
      </c>
      <c r="C15" s="31">
        <v>15</v>
      </c>
      <c r="D15" s="31">
        <f>+'Week 3(4)'!E15:E17</f>
        <v>48</v>
      </c>
      <c r="E15" s="31">
        <f>SUM(+C15+D15)</f>
        <v>63</v>
      </c>
      <c r="F15" s="34">
        <v>2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aca="true" t="shared" si="1" ref="T15:T22">+V15</f>
        <v>0</v>
      </c>
      <c r="U15" s="11">
        <f t="shared" si="0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SUM(L16:N16)/3</f>
        <v>48.333333333333336</v>
      </c>
      <c r="H16" s="11">
        <f>(+G16-36)*0.8</f>
        <v>9.866666666666669</v>
      </c>
      <c r="I16" s="8"/>
      <c r="K16" s="15" t="s">
        <v>16</v>
      </c>
      <c r="L16" s="8">
        <v>49</v>
      </c>
      <c r="M16" s="8">
        <f>+'Week 2(3)'!L16</f>
        <v>43</v>
      </c>
      <c r="N16" s="8">
        <f>+'Week 2(3)'!M16</f>
        <v>53</v>
      </c>
      <c r="O16" s="8"/>
      <c r="P16" s="8"/>
      <c r="S16" s="25" t="s">
        <v>37</v>
      </c>
      <c r="T16" s="10">
        <f t="shared" si="1"/>
        <v>0</v>
      </c>
      <c r="U16" s="11">
        <f t="shared" si="0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SUM(L17:O17)/4</f>
        <v>54.25</v>
      </c>
      <c r="H17" s="11">
        <f>(+G17-36)*0.8</f>
        <v>14.600000000000001</v>
      </c>
      <c r="I17" s="8"/>
      <c r="K17" s="15" t="s">
        <v>15</v>
      </c>
      <c r="L17" s="8">
        <v>58</v>
      </c>
      <c r="M17" s="8">
        <f>+'Week 3(4)'!L17</f>
        <v>51</v>
      </c>
      <c r="N17" s="8">
        <f>+'Week 3(4)'!M17</f>
        <v>56</v>
      </c>
      <c r="O17" s="8">
        <f>+'Week 3(4)'!N17</f>
        <v>52</v>
      </c>
      <c r="P17" s="8"/>
      <c r="S17" s="26" t="s">
        <v>22</v>
      </c>
      <c r="T17" s="10">
        <f t="shared" si="1"/>
        <v>0</v>
      </c>
      <c r="U17" s="11">
        <f t="shared" si="0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15.5</v>
      </c>
      <c r="D18" s="31">
        <f>+'Week 3(4)'!E18:E20</f>
        <v>38</v>
      </c>
      <c r="E18" s="31">
        <f>SUM(+C18+D18)</f>
        <v>53.5</v>
      </c>
      <c r="F18" s="34">
        <v>4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1"/>
        <v>0</v>
      </c>
      <c r="U18" s="11">
        <f t="shared" si="0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SUM(L19:N19)/3</f>
        <v>43.333333333333336</v>
      </c>
      <c r="H19" s="11">
        <f>(+G19-36)*0.8</f>
        <v>5.866666666666669</v>
      </c>
      <c r="I19" s="8"/>
      <c r="K19" s="24" t="s">
        <v>31</v>
      </c>
      <c r="L19" s="8">
        <v>45</v>
      </c>
      <c r="M19" s="8">
        <f>+'Week 3(4)'!L19</f>
        <v>39</v>
      </c>
      <c r="N19" s="8">
        <f>+'Week 3(4)'!M19</f>
        <v>46</v>
      </c>
      <c r="O19" s="8">
        <f>+'Week 3(4)'!N19</f>
        <v>0</v>
      </c>
      <c r="P19" s="8"/>
      <c r="S19" s="8" t="s">
        <v>45</v>
      </c>
      <c r="T19" s="10">
        <f t="shared" si="1"/>
        <v>68</v>
      </c>
      <c r="U19" s="11">
        <f t="shared" si="0"/>
        <v>25.6</v>
      </c>
      <c r="V19" s="8">
        <v>68</v>
      </c>
      <c r="W19" s="8"/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SUM(L20:N20)/3</f>
        <v>54.666666666666664</v>
      </c>
      <c r="H20" s="11">
        <f>(+G20-36)*0.8</f>
        <v>14.933333333333332</v>
      </c>
      <c r="I20" s="8"/>
      <c r="K20" s="12" t="s">
        <v>32</v>
      </c>
      <c r="L20" s="8">
        <v>51</v>
      </c>
      <c r="M20" s="8">
        <f>+'Week 3(4)'!L20</f>
        <v>58</v>
      </c>
      <c r="N20" s="8">
        <f>+'Week 3(4)'!M20</f>
        <v>55</v>
      </c>
      <c r="O20" s="8">
        <f>+'Week 3(4)'!N20</f>
        <v>0</v>
      </c>
      <c r="P20" s="8"/>
      <c r="S20" s="8" t="s">
        <v>40</v>
      </c>
      <c r="T20" s="10">
        <f t="shared" si="1"/>
        <v>0</v>
      </c>
      <c r="U20" s="11">
        <f t="shared" si="0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12.5</v>
      </c>
      <c r="D21" s="31">
        <f>+'Week 3(4)'!E21:E23</f>
        <v>47</v>
      </c>
      <c r="E21" s="31">
        <f>SUM(+C21+D21)</f>
        <v>59.5</v>
      </c>
      <c r="F21" s="34">
        <v>3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 t="shared" si="1"/>
        <v>0</v>
      </c>
      <c r="U21" s="11">
        <f t="shared" si="0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SUM(L22:N22)/3</f>
        <v>53.666666666666664</v>
      </c>
      <c r="H22" s="11">
        <f>(+G22-36)*0.8</f>
        <v>14.133333333333333</v>
      </c>
      <c r="I22" s="8"/>
      <c r="K22" s="9" t="s">
        <v>33</v>
      </c>
      <c r="L22" s="8">
        <v>55</v>
      </c>
      <c r="M22" s="8">
        <f>+'Week 3(4)'!L22</f>
        <v>54</v>
      </c>
      <c r="N22" s="8">
        <f>+'Week 3(4)'!M22</f>
        <v>52</v>
      </c>
      <c r="O22" s="8">
        <f>+'Week 3(4)'!N22</f>
        <v>0</v>
      </c>
      <c r="P22" s="8"/>
      <c r="S22" s="25" t="s">
        <v>42</v>
      </c>
      <c r="T22" s="10">
        <f t="shared" si="1"/>
        <v>0</v>
      </c>
      <c r="U22" s="11">
        <f t="shared" si="0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SUM(L23:O23)/4</f>
        <v>56.5</v>
      </c>
      <c r="H23" s="11">
        <f>(+G23-36)*0.8</f>
        <v>16.400000000000002</v>
      </c>
      <c r="I23" s="8"/>
      <c r="K23" s="14" t="s">
        <v>34</v>
      </c>
      <c r="L23" s="8">
        <v>58</v>
      </c>
      <c r="M23" s="8">
        <f>+'Week 3(4)'!L23</f>
        <v>59</v>
      </c>
      <c r="N23" s="8">
        <f>+'Week 3(4)'!M23</f>
        <v>54</v>
      </c>
      <c r="O23" s="8">
        <f>+'Week 3(4)'!N23</f>
        <v>55</v>
      </c>
      <c r="P23" s="8"/>
      <c r="S23" s="13" t="s">
        <v>46</v>
      </c>
      <c r="T23" s="10">
        <f>SUM(V23:W23)/2</f>
        <v>59.5</v>
      </c>
      <c r="U23" s="11">
        <f t="shared" si="0"/>
        <v>18.8</v>
      </c>
      <c r="V23" s="8">
        <v>55</v>
      </c>
      <c r="W23" s="8">
        <v>64</v>
      </c>
      <c r="X23" s="8"/>
      <c r="Y23" s="8"/>
      <c r="Z23" s="8"/>
    </row>
    <row r="24" spans="2:26" ht="15.75">
      <c r="B24" s="6" t="s">
        <v>23</v>
      </c>
      <c r="C24" s="31">
        <v>15</v>
      </c>
      <c r="D24" s="31">
        <f>+'Week 3(4)'!E24:E26</f>
        <v>34</v>
      </c>
      <c r="E24" s="31">
        <f>SUM(+C24+D24)</f>
        <v>49</v>
      </c>
      <c r="F24" s="34">
        <v>5</v>
      </c>
      <c r="G24" s="7"/>
      <c r="H24" s="7"/>
      <c r="K24" s="16"/>
      <c r="L24" s="8"/>
      <c r="M24" s="8"/>
      <c r="N24" s="8"/>
      <c r="O24" s="8"/>
      <c r="P24" s="8"/>
      <c r="S24" s="13"/>
      <c r="T24" s="10">
        <f>+V24</f>
        <v>0</v>
      </c>
      <c r="U24" s="11">
        <f t="shared" si="0"/>
        <v>-28.8</v>
      </c>
      <c r="V24" s="17"/>
      <c r="W24" s="8"/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SUM(L25:N25)/3</f>
        <v>61</v>
      </c>
      <c r="H25" s="11">
        <f>(+G25-36)*0.8</f>
        <v>20</v>
      </c>
      <c r="I25" s="8"/>
      <c r="K25" s="9" t="s">
        <v>44</v>
      </c>
      <c r="L25" s="8">
        <v>59</v>
      </c>
      <c r="M25" s="8">
        <f>+'Week 3(4)'!L25</f>
        <v>66</v>
      </c>
      <c r="N25" s="8">
        <f>+'Week 3(4)'!M25</f>
        <v>58</v>
      </c>
      <c r="O25" s="8">
        <f>+'Week 3(4)'!N25</f>
        <v>0</v>
      </c>
      <c r="P25" s="8"/>
      <c r="S25" s="13"/>
      <c r="T25" s="10">
        <f>+V25</f>
        <v>0</v>
      </c>
      <c r="U25" s="11">
        <f t="shared" si="0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>
        <v>0</v>
      </c>
      <c r="N26" s="8">
        <f>+'Week 3(4)'!M26</f>
        <v>0</v>
      </c>
      <c r="O26" s="8">
        <f>+'Week 3(4)'!N26</f>
        <v>0</v>
      </c>
      <c r="P26" s="8"/>
    </row>
    <row r="27" spans="2:8" ht="15.75">
      <c r="B27" s="18" t="s">
        <v>5</v>
      </c>
      <c r="C27" s="19">
        <f>SUM(C9:C26)</f>
        <v>90</v>
      </c>
      <c r="D27" s="19">
        <f>SUM(D9:D26)</f>
        <v>257</v>
      </c>
      <c r="E27" s="19">
        <f>SUM(E9:E26)</f>
        <v>347</v>
      </c>
      <c r="F27" s="20"/>
      <c r="G27" s="21">
        <f>AVERAGE(G10,G11,G13,G14,G16,G17,G19,G20,G22,G23,G25,G26)</f>
        <v>52.798611111111114</v>
      </c>
      <c r="H27" s="21">
        <f>AVERAGE(+H10,+H11,+H13,+H14,+H16,+H17,+H19,+H20,+H22,+H23,+H25,+H26)</f>
        <v>13.43888888888889</v>
      </c>
    </row>
    <row r="28" spans="7:8" ht="12.75">
      <c r="G28" s="22" t="s">
        <v>7</v>
      </c>
      <c r="H28" s="22" t="s">
        <v>7</v>
      </c>
    </row>
  </sheetData>
  <sheetProtection/>
  <mergeCells count="26">
    <mergeCell ref="G7:H7"/>
    <mergeCell ref="C12:C14"/>
    <mergeCell ref="D12:D14"/>
    <mergeCell ref="E12:E14"/>
    <mergeCell ref="C9:C11"/>
    <mergeCell ref="D9:D11"/>
    <mergeCell ref="E9:E11"/>
    <mergeCell ref="F9:F11"/>
    <mergeCell ref="F12:F14"/>
    <mergeCell ref="C7:E7"/>
    <mergeCell ref="C21:C23"/>
    <mergeCell ref="D21:D23"/>
    <mergeCell ref="E21:E23"/>
    <mergeCell ref="C18:C20"/>
    <mergeCell ref="D18:D20"/>
    <mergeCell ref="E18:E20"/>
    <mergeCell ref="C24:C26"/>
    <mergeCell ref="D24:D26"/>
    <mergeCell ref="E24:E26"/>
    <mergeCell ref="F15:F17"/>
    <mergeCell ref="F18:F20"/>
    <mergeCell ref="F21:F23"/>
    <mergeCell ref="F24:F26"/>
    <mergeCell ref="C15:C17"/>
    <mergeCell ref="D15:D17"/>
    <mergeCell ref="E15:E17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L25" sqref="L25:O25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4(5)'!H1+7</f>
        <v>39245</v>
      </c>
      <c r="Q1" s="1">
        <f>+H1</f>
        <v>39245</v>
      </c>
      <c r="R1" s="1"/>
      <c r="Z1" s="1">
        <f>+H1</f>
        <v>39245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17</v>
      </c>
      <c r="D9" s="31">
        <f>+'Week 4(5)'!E9:E11</f>
        <v>76</v>
      </c>
      <c r="E9" s="31">
        <f>SUM(+C9+D9)</f>
        <v>93</v>
      </c>
      <c r="F9" s="34">
        <v>1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SUM(L10:N10)/3</f>
        <v>47.333333333333336</v>
      </c>
      <c r="H10" s="11">
        <f>(+G10-36)*0.8</f>
        <v>9.066666666666668</v>
      </c>
      <c r="I10" s="8"/>
      <c r="K10" s="7" t="s">
        <v>25</v>
      </c>
      <c r="L10" s="8">
        <v>50</v>
      </c>
      <c r="M10" s="8">
        <f>+'Week 3(4)'!L10</f>
        <v>47</v>
      </c>
      <c r="N10" s="8">
        <f>+'Week 3(4)'!M10</f>
        <v>45</v>
      </c>
      <c r="O10" s="8">
        <f>+'Week 3(4)'!N10</f>
        <v>0</v>
      </c>
      <c r="P10" s="8"/>
      <c r="S10" s="8" t="s">
        <v>30</v>
      </c>
      <c r="T10" s="10">
        <f>+V10</f>
        <v>0</v>
      </c>
      <c r="U10" s="11">
        <f aca="true" t="shared" si="0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42</v>
      </c>
      <c r="H11" s="11">
        <f>(+G11-36)*0.8</f>
        <v>4.800000000000001</v>
      </c>
      <c r="I11" s="8"/>
      <c r="K11" s="14" t="s">
        <v>24</v>
      </c>
      <c r="L11" s="8">
        <v>41</v>
      </c>
      <c r="M11" s="8">
        <f>+'Week 4(5)'!L11</f>
        <v>42</v>
      </c>
      <c r="N11" s="8">
        <f>+'Week 4(5)'!M11</f>
        <v>41</v>
      </c>
      <c r="O11" s="8">
        <f>+'Week 4(5)'!N11</f>
        <v>43</v>
      </c>
      <c r="P11" s="8">
        <f>+'Week 4(5)'!O11</f>
        <v>43</v>
      </c>
      <c r="S11" s="8" t="s">
        <v>29</v>
      </c>
      <c r="T11" s="10">
        <f>+V11</f>
        <v>0</v>
      </c>
      <c r="U11" s="11">
        <f t="shared" si="0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13</v>
      </c>
      <c r="D12" s="31">
        <f>+'Week 4(5)'!E12:E14</f>
        <v>46</v>
      </c>
      <c r="E12" s="31">
        <f>SUM(+C12+D12)</f>
        <v>59</v>
      </c>
      <c r="F12" s="34">
        <v>6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>+V12</f>
        <v>0</v>
      </c>
      <c r="U12" s="11">
        <f t="shared" si="0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55.333333333333336</v>
      </c>
      <c r="H13" s="11">
        <f>(+G13-36)*0.8</f>
        <v>15.466666666666669</v>
      </c>
      <c r="I13" s="8"/>
      <c r="K13" s="7" t="s">
        <v>43</v>
      </c>
      <c r="L13" s="8">
        <v>53</v>
      </c>
      <c r="M13" s="8">
        <f>+'Week 4(5)'!L13</f>
        <v>56</v>
      </c>
      <c r="N13" s="8">
        <f>+'Week 4(5)'!M13</f>
        <v>54</v>
      </c>
      <c r="O13" s="8">
        <f>+'Week 4(5)'!N13</f>
        <v>57</v>
      </c>
      <c r="P13" s="8">
        <f>+'Week 4(5)'!O13</f>
        <v>56</v>
      </c>
      <c r="S13" s="25" t="s">
        <v>35</v>
      </c>
      <c r="T13" s="10">
        <f>+V13</f>
        <v>0</v>
      </c>
      <c r="U13" s="11">
        <f t="shared" si="0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56</v>
      </c>
      <c r="H14" s="11">
        <f>(+G14-36)*0.8</f>
        <v>16</v>
      </c>
      <c r="I14" s="8"/>
      <c r="K14" s="15" t="s">
        <v>21</v>
      </c>
      <c r="L14" s="8">
        <v>61</v>
      </c>
      <c r="M14" s="8">
        <f>+'Week 4(5)'!L14</f>
        <v>54</v>
      </c>
      <c r="N14" s="8">
        <f>+'Week 4(5)'!M14</f>
        <v>54</v>
      </c>
      <c r="O14" s="8">
        <f>+'Week 4(5)'!N14</f>
        <v>58</v>
      </c>
      <c r="P14" s="8">
        <f>+'Week 4(5)'!O14</f>
        <v>56</v>
      </c>
      <c r="S14" s="25" t="s">
        <v>17</v>
      </c>
      <c r="T14" s="10">
        <f>SUM(V14:X14)/3</f>
        <v>55</v>
      </c>
      <c r="U14" s="11">
        <f t="shared" si="0"/>
        <v>15.200000000000001</v>
      </c>
      <c r="V14" s="8">
        <v>56</v>
      </c>
      <c r="W14" s="8">
        <v>56</v>
      </c>
      <c r="X14" s="8">
        <v>53</v>
      </c>
      <c r="Y14" s="8"/>
      <c r="Z14" s="8"/>
    </row>
    <row r="15" spans="2:26" ht="15.75">
      <c r="B15" s="6" t="s">
        <v>26</v>
      </c>
      <c r="C15" s="31">
        <v>14.5</v>
      </c>
      <c r="D15" s="31">
        <f>+'Week 4(5)'!E15:E17</f>
        <v>63</v>
      </c>
      <c r="E15" s="31">
        <f>SUM(+C15+D15)</f>
        <v>77.5</v>
      </c>
      <c r="F15" s="34">
        <v>2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aca="true" t="shared" si="1" ref="T15:T22">+V15</f>
        <v>0</v>
      </c>
      <c r="U15" s="11">
        <f t="shared" si="0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SUM(L16:O16)/4</f>
        <v>46.75</v>
      </c>
      <c r="H16" s="11">
        <f>(+G16-36)*0.8</f>
        <v>8.6</v>
      </c>
      <c r="I16" s="8"/>
      <c r="K16" s="15" t="s">
        <v>16</v>
      </c>
      <c r="L16" s="8">
        <v>42</v>
      </c>
      <c r="M16" s="8">
        <f>+'Week 4(5)'!L16</f>
        <v>49</v>
      </c>
      <c r="N16" s="8">
        <f>+'Week 4(5)'!M16</f>
        <v>43</v>
      </c>
      <c r="O16" s="8">
        <f>+'Week 4(5)'!N16</f>
        <v>53</v>
      </c>
      <c r="P16" s="8">
        <f>+'Week 4(5)'!O16</f>
        <v>0</v>
      </c>
      <c r="S16" s="25" t="s">
        <v>37</v>
      </c>
      <c r="T16" s="10">
        <f t="shared" si="1"/>
        <v>0</v>
      </c>
      <c r="U16" s="11">
        <f t="shared" si="0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55</v>
      </c>
      <c r="H17" s="11">
        <f>(+G17-36)*0.8</f>
        <v>15.200000000000001</v>
      </c>
      <c r="I17" s="8"/>
      <c r="K17" s="15" t="s">
        <v>15</v>
      </c>
      <c r="L17" s="8">
        <v>57</v>
      </c>
      <c r="M17" s="8">
        <f>+'Week 4(5)'!L17</f>
        <v>58</v>
      </c>
      <c r="N17" s="8">
        <f>+'Week 4(5)'!M17</f>
        <v>51</v>
      </c>
      <c r="O17" s="8">
        <f>+'Week 4(5)'!N17</f>
        <v>56</v>
      </c>
      <c r="P17" s="8">
        <f>+'Week 4(5)'!O17</f>
        <v>52</v>
      </c>
      <c r="S17" s="26" t="s">
        <v>22</v>
      </c>
      <c r="T17" s="10">
        <f t="shared" si="1"/>
        <v>0</v>
      </c>
      <c r="U17" s="11">
        <f t="shared" si="0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15.5</v>
      </c>
      <c r="D18" s="31">
        <f>+'Week 4(5)'!E18:E20</f>
        <v>53.5</v>
      </c>
      <c r="E18" s="31">
        <f>SUM(+C18+D18)</f>
        <v>69</v>
      </c>
      <c r="F18" s="34">
        <v>4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1"/>
        <v>0</v>
      </c>
      <c r="U18" s="11">
        <f t="shared" si="0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SUM(L19:O19)/4</f>
        <v>42.25</v>
      </c>
      <c r="H19" s="11">
        <f>(+G19-36)*0.8</f>
        <v>5</v>
      </c>
      <c r="I19" s="8"/>
      <c r="K19" s="24" t="s">
        <v>31</v>
      </c>
      <c r="L19" s="8">
        <v>39</v>
      </c>
      <c r="M19" s="8">
        <f>+'Week 4(5)'!L19</f>
        <v>45</v>
      </c>
      <c r="N19" s="8">
        <f>+'Week 4(5)'!M19</f>
        <v>39</v>
      </c>
      <c r="O19" s="8">
        <f>+'Week 4(5)'!N19</f>
        <v>46</v>
      </c>
      <c r="P19" s="8">
        <f>+'Week 4(5)'!O19</f>
        <v>0</v>
      </c>
      <c r="S19" s="8" t="s">
        <v>45</v>
      </c>
      <c r="T19" s="10">
        <f t="shared" si="1"/>
        <v>68</v>
      </c>
      <c r="U19" s="11">
        <f t="shared" si="0"/>
        <v>25.6</v>
      </c>
      <c r="V19" s="8">
        <v>68</v>
      </c>
      <c r="W19" s="8"/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SUM(L20:O20)/4</f>
        <v>55</v>
      </c>
      <c r="H20" s="11">
        <f>(+G20-36)*0.8</f>
        <v>15.200000000000001</v>
      </c>
      <c r="I20" s="8"/>
      <c r="K20" s="12" t="s">
        <v>32</v>
      </c>
      <c r="L20" s="8">
        <v>56</v>
      </c>
      <c r="M20" s="8">
        <f>+'Week 4(5)'!L20</f>
        <v>51</v>
      </c>
      <c r="N20" s="8">
        <f>+'Week 4(5)'!M20</f>
        <v>58</v>
      </c>
      <c r="O20" s="8">
        <f>+'Week 4(5)'!N20</f>
        <v>55</v>
      </c>
      <c r="P20" s="8">
        <f>+'Week 4(5)'!O20</f>
        <v>0</v>
      </c>
      <c r="S20" s="8" t="s">
        <v>40</v>
      </c>
      <c r="T20" s="10">
        <f t="shared" si="1"/>
        <v>0</v>
      </c>
      <c r="U20" s="11">
        <f t="shared" si="0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12.5</v>
      </c>
      <c r="D21" s="31">
        <f>+'Week 4(5)'!E21:E23</f>
        <v>59.5</v>
      </c>
      <c r="E21" s="31">
        <f>SUM(+C21+D21)</f>
        <v>72</v>
      </c>
      <c r="F21" s="34">
        <v>3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 t="shared" si="1"/>
        <v>0</v>
      </c>
      <c r="U21" s="11">
        <f t="shared" si="0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SUM(L22:O22)/4</f>
        <v>54.75</v>
      </c>
      <c r="H22" s="11">
        <f>(+G22-36)*0.8</f>
        <v>15</v>
      </c>
      <c r="I22" s="8"/>
      <c r="K22" s="9" t="s">
        <v>33</v>
      </c>
      <c r="L22" s="8">
        <v>58</v>
      </c>
      <c r="M22" s="8">
        <f>+'Week 4(5)'!L22</f>
        <v>55</v>
      </c>
      <c r="N22" s="8">
        <f>+'Week 4(5)'!M22</f>
        <v>54</v>
      </c>
      <c r="O22" s="8">
        <f>+'Week 4(5)'!N22</f>
        <v>52</v>
      </c>
      <c r="P22" s="8">
        <f>+'Week 4(5)'!O22</f>
        <v>0</v>
      </c>
      <c r="S22" s="25" t="s">
        <v>42</v>
      </c>
      <c r="T22" s="10">
        <f t="shared" si="1"/>
        <v>0</v>
      </c>
      <c r="U22" s="11">
        <f t="shared" si="0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55.666666666666664</v>
      </c>
      <c r="H23" s="11">
        <f>(+G23-36)*0.8</f>
        <v>15.733333333333333</v>
      </c>
      <c r="I23" s="8"/>
      <c r="K23" s="14" t="s">
        <v>34</v>
      </c>
      <c r="L23" s="8">
        <v>54</v>
      </c>
      <c r="M23" s="8">
        <f>+'Week 4(5)'!L23</f>
        <v>58</v>
      </c>
      <c r="N23" s="8">
        <f>+'Week 4(5)'!M23</f>
        <v>59</v>
      </c>
      <c r="O23" s="8">
        <f>+'Week 4(5)'!N23</f>
        <v>54</v>
      </c>
      <c r="P23" s="8">
        <f>+'Week 4(5)'!O23</f>
        <v>55</v>
      </c>
      <c r="S23" s="13" t="s">
        <v>46</v>
      </c>
      <c r="T23" s="10">
        <f>SUM(V23:X23)/3</f>
        <v>61</v>
      </c>
      <c r="U23" s="11">
        <f t="shared" si="0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17.5</v>
      </c>
      <c r="D24" s="31">
        <f>+'Week 4(5)'!E24:E26</f>
        <v>49</v>
      </c>
      <c r="E24" s="31">
        <f>SUM(+C24+D24)</f>
        <v>66.5</v>
      </c>
      <c r="F24" s="34">
        <v>5</v>
      </c>
      <c r="G24" s="7"/>
      <c r="H24" s="7"/>
      <c r="K24" s="16"/>
      <c r="L24" s="8"/>
      <c r="M24" s="8"/>
      <c r="N24" s="8"/>
      <c r="O24" s="8"/>
      <c r="P24" s="8"/>
      <c r="S24" s="13"/>
      <c r="T24" s="10">
        <f>+V24</f>
        <v>0</v>
      </c>
      <c r="U24" s="11">
        <f t="shared" si="0"/>
        <v>-28.8</v>
      </c>
      <c r="V24" s="17"/>
      <c r="W24" s="8"/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SUM(L25:O25)/4</f>
        <v>59.25</v>
      </c>
      <c r="H25" s="11">
        <f>(+G25-36)*0.8</f>
        <v>18.6</v>
      </c>
      <c r="I25" s="8"/>
      <c r="K25" s="9" t="s">
        <v>44</v>
      </c>
      <c r="L25" s="8">
        <v>54</v>
      </c>
      <c r="M25" s="8">
        <f>+'Week 4(5)'!L25</f>
        <v>59</v>
      </c>
      <c r="N25" s="8">
        <f>+'Week 4(5)'!M25</f>
        <v>66</v>
      </c>
      <c r="O25" s="8">
        <f>+'Week 4(5)'!N25</f>
        <v>58</v>
      </c>
      <c r="P25" s="8">
        <f>+'Week 4(5)'!O25</f>
        <v>0</v>
      </c>
      <c r="S25" s="13"/>
      <c r="T25" s="10">
        <f>+V25</f>
        <v>0</v>
      </c>
      <c r="U25" s="11">
        <f t="shared" si="0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>
        <v>0</v>
      </c>
      <c r="N26" s="8">
        <f>+'Week 3(4)'!M26</f>
        <v>0</v>
      </c>
      <c r="O26" s="8">
        <f>+'Week 3(4)'!N26</f>
        <v>0</v>
      </c>
      <c r="P26" s="8"/>
    </row>
    <row r="27" spans="2:8" ht="15.75">
      <c r="B27" s="18" t="s">
        <v>5</v>
      </c>
      <c r="C27" s="19">
        <f>SUM(C9:C26)</f>
        <v>90</v>
      </c>
      <c r="D27" s="19">
        <f>SUM(D9:D26)</f>
        <v>347</v>
      </c>
      <c r="E27" s="19">
        <f>SUM(E9:E26)</f>
        <v>437</v>
      </c>
      <c r="F27" s="20"/>
      <c r="G27" s="21">
        <f>AVERAGE(G10,G11,G13,G14,G16,G17,G19,G20,G22,G23,G25,G26)</f>
        <v>52.52777777777778</v>
      </c>
      <c r="H27" s="21">
        <f>AVERAGE(+H10,+H11,+H13,+H14,+H16,+H17,+H19,+H20,+H22,+H23,+H25,+H26)</f>
        <v>13.222222222222223</v>
      </c>
    </row>
    <row r="28" spans="7:8" ht="12.75">
      <c r="G28" s="22" t="s">
        <v>7</v>
      </c>
      <c r="H28" s="22" t="s">
        <v>7</v>
      </c>
    </row>
  </sheetData>
  <sheetProtection/>
  <mergeCells count="26">
    <mergeCell ref="G7:H7"/>
    <mergeCell ref="C12:C14"/>
    <mergeCell ref="D12:D14"/>
    <mergeCell ref="E12:E14"/>
    <mergeCell ref="C9:C11"/>
    <mergeCell ref="D9:D11"/>
    <mergeCell ref="E9:E11"/>
    <mergeCell ref="F9:F11"/>
    <mergeCell ref="F12:F14"/>
    <mergeCell ref="C7:E7"/>
    <mergeCell ref="C21:C23"/>
    <mergeCell ref="D21:D23"/>
    <mergeCell ref="E21:E23"/>
    <mergeCell ref="C18:C20"/>
    <mergeCell ref="D18:D20"/>
    <mergeCell ref="E18:E20"/>
    <mergeCell ref="C24:C26"/>
    <mergeCell ref="D24:D26"/>
    <mergeCell ref="E24:E26"/>
    <mergeCell ref="F15:F17"/>
    <mergeCell ref="F18:F20"/>
    <mergeCell ref="F21:F23"/>
    <mergeCell ref="F24:F26"/>
    <mergeCell ref="C15:C17"/>
    <mergeCell ref="D15:D17"/>
    <mergeCell ref="E15:E17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F15" sqref="F15:F17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5(6)'!H1+7</f>
        <v>39252</v>
      </c>
      <c r="Q1" s="1">
        <f>+H1</f>
        <v>39252</v>
      </c>
      <c r="R1" s="1"/>
      <c r="Z1" s="1">
        <f>+H1</f>
        <v>39252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12</v>
      </c>
      <c r="D9" s="31">
        <f>+'Week 5(6)'!E9:E11</f>
        <v>93</v>
      </c>
      <c r="E9" s="31">
        <f>SUM(+C9+D9)</f>
        <v>105</v>
      </c>
      <c r="F9" s="34">
        <v>1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SUM(L10:N10)/3</f>
        <v>47.666666666666664</v>
      </c>
      <c r="H10" s="11">
        <f>(+G10-36)*0.8</f>
        <v>9.333333333333332</v>
      </c>
      <c r="I10" s="8"/>
      <c r="K10" s="7" t="s">
        <v>25</v>
      </c>
      <c r="L10" s="8">
        <v>51</v>
      </c>
      <c r="M10" s="8">
        <f>+'Week 3(4)'!L10</f>
        <v>47</v>
      </c>
      <c r="N10" s="8">
        <f>+'Week 3(4)'!M10</f>
        <v>45</v>
      </c>
      <c r="O10" s="8">
        <f>+'Week 3(4)'!N10</f>
        <v>0</v>
      </c>
      <c r="P10" s="8"/>
      <c r="S10" s="8" t="s">
        <v>30</v>
      </c>
      <c r="T10" s="10">
        <f>+V10</f>
        <v>0</v>
      </c>
      <c r="U10" s="11">
        <f aca="true" t="shared" si="0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41.333333333333336</v>
      </c>
      <c r="H11" s="11">
        <f>(+G11-36)*0.8</f>
        <v>4.266666666666668</v>
      </c>
      <c r="I11" s="8"/>
      <c r="K11" s="14" t="s">
        <v>24</v>
      </c>
      <c r="L11" s="8">
        <v>40</v>
      </c>
      <c r="M11" s="8">
        <f>+'Week 5(6)'!L11</f>
        <v>41</v>
      </c>
      <c r="N11" s="8">
        <f>+'Week 5(6)'!M11</f>
        <v>42</v>
      </c>
      <c r="O11" s="8">
        <f>+'Week 5(6)'!N11</f>
        <v>41</v>
      </c>
      <c r="P11" s="8">
        <f>+'Week 5(6)'!O11</f>
        <v>43</v>
      </c>
      <c r="S11" s="8" t="s">
        <v>29</v>
      </c>
      <c r="T11" s="10">
        <f>+V11</f>
        <v>0</v>
      </c>
      <c r="U11" s="11">
        <f t="shared" si="0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13</v>
      </c>
      <c r="D12" s="31">
        <f>+'Week 5(6)'!E12:E14</f>
        <v>59</v>
      </c>
      <c r="E12" s="31">
        <f>SUM(+C12+D12)</f>
        <v>72</v>
      </c>
      <c r="F12" s="34">
        <v>6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>+V12</f>
        <v>0</v>
      </c>
      <c r="U12" s="11">
        <f t="shared" si="0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55.666666666666664</v>
      </c>
      <c r="H13" s="11">
        <f>(+G13-36)*0.8</f>
        <v>15.733333333333333</v>
      </c>
      <c r="I13" s="8"/>
      <c r="K13" s="7" t="s">
        <v>43</v>
      </c>
      <c r="L13" s="8">
        <v>60</v>
      </c>
      <c r="M13" s="8">
        <f>+'Week 5(6)'!L13</f>
        <v>53</v>
      </c>
      <c r="N13" s="8">
        <f>+'Week 5(6)'!M13</f>
        <v>56</v>
      </c>
      <c r="O13" s="8">
        <f>+'Week 5(6)'!N13</f>
        <v>54</v>
      </c>
      <c r="P13" s="8">
        <f>+'Week 5(6)'!O13</f>
        <v>57</v>
      </c>
      <c r="S13" s="25" t="s">
        <v>35</v>
      </c>
      <c r="T13" s="10">
        <f>+V13</f>
        <v>0</v>
      </c>
      <c r="U13" s="11">
        <f t="shared" si="0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56.333333333333336</v>
      </c>
      <c r="H14" s="11">
        <f>(+G14-36)*0.8</f>
        <v>16.26666666666667</v>
      </c>
      <c r="I14" s="8"/>
      <c r="K14" s="15" t="s">
        <v>21</v>
      </c>
      <c r="L14" s="8">
        <v>57</v>
      </c>
      <c r="M14" s="8">
        <f>+'Week 5(6)'!L14</f>
        <v>61</v>
      </c>
      <c r="N14" s="8">
        <f>+'Week 5(6)'!M14</f>
        <v>54</v>
      </c>
      <c r="O14" s="8">
        <f>+'Week 5(6)'!N14</f>
        <v>54</v>
      </c>
      <c r="P14" s="8">
        <f>+'Week 5(6)'!O14</f>
        <v>58</v>
      </c>
      <c r="S14" s="25" t="s">
        <v>17</v>
      </c>
      <c r="T14" s="10">
        <f>SUM(V14:X14)/3</f>
        <v>55</v>
      </c>
      <c r="U14" s="11">
        <f t="shared" si="0"/>
        <v>15.200000000000001</v>
      </c>
      <c r="V14" s="8">
        <v>56</v>
      </c>
      <c r="W14" s="8">
        <v>56</v>
      </c>
      <c r="X14" s="8">
        <v>53</v>
      </c>
      <c r="Y14" s="8"/>
      <c r="Z14" s="8"/>
    </row>
    <row r="15" spans="2:26" ht="15.75">
      <c r="B15" s="6" t="s">
        <v>26</v>
      </c>
      <c r="C15" s="31">
        <v>27</v>
      </c>
      <c r="D15" s="31">
        <f>+'Week 5(6)'!E15:E17</f>
        <v>77.5</v>
      </c>
      <c r="E15" s="31">
        <f>SUM(+C15+D15)</f>
        <v>104.5</v>
      </c>
      <c r="F15" s="34">
        <v>2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aca="true" t="shared" si="1" ref="T15:T22">+V15</f>
        <v>0</v>
      </c>
      <c r="U15" s="11">
        <f t="shared" si="0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46</v>
      </c>
      <c r="H16" s="11">
        <f>(+G16-36)*0.8</f>
        <v>8</v>
      </c>
      <c r="I16" s="8"/>
      <c r="K16" s="15" t="s">
        <v>16</v>
      </c>
      <c r="L16" s="8">
        <v>46</v>
      </c>
      <c r="M16" s="8">
        <f>+'Week 5(6)'!L16</f>
        <v>42</v>
      </c>
      <c r="N16" s="8">
        <f>+'Week 5(6)'!M16</f>
        <v>49</v>
      </c>
      <c r="O16" s="8">
        <f>+'Week 5(6)'!N16</f>
        <v>43</v>
      </c>
      <c r="P16" s="8">
        <f>+'Week 5(6)'!O16</f>
        <v>53</v>
      </c>
      <c r="S16" s="25" t="s">
        <v>37</v>
      </c>
      <c r="T16" s="10">
        <f t="shared" si="1"/>
        <v>0</v>
      </c>
      <c r="U16" s="11">
        <f t="shared" si="0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54.666666666666664</v>
      </c>
      <c r="H17" s="11">
        <f>(+G17-36)*0.8</f>
        <v>14.933333333333332</v>
      </c>
      <c r="I17" s="8"/>
      <c r="K17" s="15" t="s">
        <v>15</v>
      </c>
      <c r="L17" s="8">
        <v>47</v>
      </c>
      <c r="M17" s="8">
        <f>+'Week 5(6)'!L17</f>
        <v>57</v>
      </c>
      <c r="N17" s="8">
        <f>+'Week 5(6)'!M17</f>
        <v>58</v>
      </c>
      <c r="O17" s="8">
        <f>+'Week 5(6)'!N17</f>
        <v>51</v>
      </c>
      <c r="P17" s="8">
        <f>+'Week 5(6)'!O17</f>
        <v>56</v>
      </c>
      <c r="S17" s="26" t="s">
        <v>22</v>
      </c>
      <c r="T17" s="10">
        <f t="shared" si="1"/>
        <v>0</v>
      </c>
      <c r="U17" s="11">
        <f t="shared" si="0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18</v>
      </c>
      <c r="D18" s="31">
        <f>+'Week 5(6)'!E18:E20</f>
        <v>69</v>
      </c>
      <c r="E18" s="31">
        <f>SUM(+C18+D18)</f>
        <v>87</v>
      </c>
      <c r="F18" s="34">
        <v>3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1"/>
        <v>0</v>
      </c>
      <c r="U18" s="11">
        <f t="shared" si="0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41.666666666666664</v>
      </c>
      <c r="H19" s="11">
        <f>(+G19-36)*0.8</f>
        <v>4.533333333333331</v>
      </c>
      <c r="I19" s="8"/>
      <c r="K19" s="24" t="s">
        <v>31</v>
      </c>
      <c r="L19" s="8">
        <v>41</v>
      </c>
      <c r="M19" s="8">
        <f>+'Week 5(6)'!L19</f>
        <v>39</v>
      </c>
      <c r="N19" s="8">
        <f>+'Week 5(6)'!M19</f>
        <v>45</v>
      </c>
      <c r="O19" s="8">
        <f>+'Week 5(6)'!N19</f>
        <v>39</v>
      </c>
      <c r="P19" s="8">
        <f>+'Week 5(6)'!O19</f>
        <v>46</v>
      </c>
      <c r="S19" s="8" t="s">
        <v>45</v>
      </c>
      <c r="T19" s="10">
        <f t="shared" si="1"/>
        <v>68</v>
      </c>
      <c r="U19" s="11">
        <f t="shared" si="0"/>
        <v>25.6</v>
      </c>
      <c r="V19" s="8">
        <v>68</v>
      </c>
      <c r="W19" s="8"/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55</v>
      </c>
      <c r="H20" s="11">
        <f>(+G20-36)*0.8</f>
        <v>15.200000000000001</v>
      </c>
      <c r="I20" s="8"/>
      <c r="K20" s="12" t="s">
        <v>32</v>
      </c>
      <c r="L20" s="8">
        <v>54</v>
      </c>
      <c r="M20" s="8">
        <f>+'Week 5(6)'!L20</f>
        <v>56</v>
      </c>
      <c r="N20" s="8">
        <f>+'Week 5(6)'!M20</f>
        <v>51</v>
      </c>
      <c r="O20" s="8">
        <f>+'Week 5(6)'!N20</f>
        <v>58</v>
      </c>
      <c r="P20" s="8">
        <f>+'Week 5(6)'!O20</f>
        <v>55</v>
      </c>
      <c r="S20" s="8" t="s">
        <v>40</v>
      </c>
      <c r="T20" s="10">
        <f t="shared" si="1"/>
        <v>0</v>
      </c>
      <c r="U20" s="11">
        <f t="shared" si="0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3</v>
      </c>
      <c r="D21" s="31">
        <f>+'Week 5(6)'!E21:E23</f>
        <v>72</v>
      </c>
      <c r="E21" s="31">
        <f>SUM(+C21+D21)</f>
        <v>75</v>
      </c>
      <c r="F21" s="34">
        <v>5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 t="shared" si="1"/>
        <v>0</v>
      </c>
      <c r="U21" s="11">
        <f t="shared" si="0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SUM(L22:O22)/4</f>
        <v>58.25</v>
      </c>
      <c r="H22" s="11">
        <f>(+G22-36)*0.8</f>
        <v>17.8</v>
      </c>
      <c r="I22" s="8"/>
      <c r="K22" s="9" t="s">
        <v>33</v>
      </c>
      <c r="L22" s="8">
        <v>66</v>
      </c>
      <c r="M22" s="8">
        <f>+'Week 5(6)'!L22</f>
        <v>58</v>
      </c>
      <c r="N22" s="8">
        <f>+'Week 5(6)'!M22</f>
        <v>55</v>
      </c>
      <c r="O22" s="8">
        <f>+'Week 5(6)'!N22</f>
        <v>54</v>
      </c>
      <c r="P22" s="8">
        <f>+'Week 5(6)'!O22</f>
        <v>52</v>
      </c>
      <c r="S22" s="25" t="s">
        <v>42</v>
      </c>
      <c r="T22" s="10">
        <f t="shared" si="1"/>
        <v>0</v>
      </c>
      <c r="U22" s="11">
        <f t="shared" si="0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57</v>
      </c>
      <c r="H23" s="11">
        <f>(+G23-36)*0.8</f>
        <v>16.8</v>
      </c>
      <c r="I23" s="8"/>
      <c r="K23" s="14" t="s">
        <v>34</v>
      </c>
      <c r="L23" s="8">
        <v>60</v>
      </c>
      <c r="M23" s="8">
        <f>+'Week 5(6)'!L23</f>
        <v>54</v>
      </c>
      <c r="N23" s="8">
        <f>+'Week 5(6)'!M23</f>
        <v>58</v>
      </c>
      <c r="O23" s="8">
        <f>+'Week 5(6)'!N23</f>
        <v>59</v>
      </c>
      <c r="P23" s="8">
        <f>+'Week 5(6)'!O23</f>
        <v>54</v>
      </c>
      <c r="S23" s="13" t="s">
        <v>46</v>
      </c>
      <c r="T23" s="10">
        <f>SUM(V23:X23)/3</f>
        <v>61</v>
      </c>
      <c r="U23" s="11">
        <f t="shared" si="0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17</v>
      </c>
      <c r="D24" s="31">
        <f>+'Week 5(6)'!E24:E26</f>
        <v>66.5</v>
      </c>
      <c r="E24" s="31">
        <f>SUM(+C24+D24)</f>
        <v>83.5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/>
      <c r="T24" s="10">
        <f>+V24</f>
        <v>0</v>
      </c>
      <c r="U24" s="11">
        <f t="shared" si="0"/>
        <v>-28.8</v>
      </c>
      <c r="V24" s="17"/>
      <c r="W24" s="8"/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SUM(L25:O25)/4</f>
        <v>59.25</v>
      </c>
      <c r="H25" s="11">
        <f>(+G25-36)*0.8</f>
        <v>18.6</v>
      </c>
      <c r="I25" s="8"/>
      <c r="K25" s="9" t="s">
        <v>44</v>
      </c>
      <c r="L25" s="8">
        <v>54</v>
      </c>
      <c r="M25" s="8">
        <f>+'Week 4(5)'!L25</f>
        <v>59</v>
      </c>
      <c r="N25" s="8">
        <f>+'Week 4(5)'!M25</f>
        <v>66</v>
      </c>
      <c r="O25" s="8">
        <f>+'Week 4(5)'!N25</f>
        <v>58</v>
      </c>
      <c r="P25" s="8">
        <v>0</v>
      </c>
      <c r="S25" s="13"/>
      <c r="T25" s="10">
        <f>+V25</f>
        <v>0</v>
      </c>
      <c r="U25" s="11">
        <f t="shared" si="0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>
        <v>0</v>
      </c>
      <c r="N26" s="8">
        <f>+'Week 3(4)'!M26</f>
        <v>0</v>
      </c>
      <c r="O26" s="8">
        <f>+'Week 3(4)'!N26</f>
        <v>0</v>
      </c>
      <c r="P26" s="8"/>
    </row>
    <row r="27" spans="2:8" ht="15.75">
      <c r="B27" s="18" t="s">
        <v>5</v>
      </c>
      <c r="C27" s="19">
        <f>SUM(C9:C26)</f>
        <v>90</v>
      </c>
      <c r="D27" s="19">
        <f>SUM(D9:D26)</f>
        <v>437</v>
      </c>
      <c r="E27" s="19">
        <f>SUM(E9:E26)</f>
        <v>527</v>
      </c>
      <c r="F27" s="20"/>
      <c r="G27" s="21">
        <f>AVERAGE(G10,G11,G13,G14,G16,G17,G19,G20,G22,G23,G25,G26)</f>
        <v>52.81944444444445</v>
      </c>
      <c r="H27" s="21">
        <f>AVERAGE(+H10,+H11,+H13,+H14,+H16,+H17,+H19,+H20,+H22,+H23,+H25,+H26)</f>
        <v>13.455555555555556</v>
      </c>
    </row>
    <row r="28" spans="7:8" ht="12.75">
      <c r="G28" s="22" t="s">
        <v>7</v>
      </c>
      <c r="H28" s="22" t="s">
        <v>7</v>
      </c>
    </row>
  </sheetData>
  <sheetProtection/>
  <mergeCells count="26">
    <mergeCell ref="C7:E7"/>
    <mergeCell ref="G7:H7"/>
    <mergeCell ref="C9:C11"/>
    <mergeCell ref="D9:D11"/>
    <mergeCell ref="E9:E11"/>
    <mergeCell ref="F9:F11"/>
    <mergeCell ref="C15:C17"/>
    <mergeCell ref="D15:D17"/>
    <mergeCell ref="E15:E17"/>
    <mergeCell ref="F15:F17"/>
    <mergeCell ref="C12:C14"/>
    <mergeCell ref="D12:D14"/>
    <mergeCell ref="E12:E14"/>
    <mergeCell ref="F12:F14"/>
    <mergeCell ref="E18:E20"/>
    <mergeCell ref="F18:F20"/>
    <mergeCell ref="C24:C26"/>
    <mergeCell ref="D24:D26"/>
    <mergeCell ref="E24:E26"/>
    <mergeCell ref="F24:F26"/>
    <mergeCell ref="E21:E23"/>
    <mergeCell ref="F21:F23"/>
    <mergeCell ref="C21:C23"/>
    <mergeCell ref="D21:D23"/>
    <mergeCell ref="C18:C20"/>
    <mergeCell ref="D18:D20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6(7)'!H1+7</f>
        <v>39259</v>
      </c>
      <c r="Q1" s="1">
        <f>+H1</f>
        <v>39259</v>
      </c>
      <c r="R1" s="1"/>
      <c r="Z1" s="1">
        <f>+H1</f>
        <v>39259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11.5</v>
      </c>
      <c r="D9" s="31">
        <f>+'Week 6(7)'!E9:E11</f>
        <v>105</v>
      </c>
      <c r="E9" s="31">
        <f>SUM(+C9+D9)</f>
        <v>116.5</v>
      </c>
      <c r="F9" s="34">
        <v>2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SUM(L10:O10)/4</f>
        <v>47</v>
      </c>
      <c r="H10" s="11">
        <f>(+G10-36)*0.8</f>
        <v>8.8</v>
      </c>
      <c r="I10" s="8"/>
      <c r="K10" s="7" t="s">
        <v>25</v>
      </c>
      <c r="L10" s="8">
        <v>45</v>
      </c>
      <c r="M10" s="8">
        <f>+'Week 6(7)'!L10</f>
        <v>51</v>
      </c>
      <c r="N10" s="8">
        <f>+'Week 6(7)'!M10</f>
        <v>47</v>
      </c>
      <c r="O10" s="8">
        <f>+'Week 6(7)'!N10</f>
        <v>45</v>
      </c>
      <c r="P10" s="8">
        <f>+'Week 6(7)'!O10</f>
        <v>0</v>
      </c>
      <c r="S10" s="8" t="s">
        <v>30</v>
      </c>
      <c r="T10" s="10">
        <f aca="true" t="shared" si="0" ref="T10:T25">+V10</f>
        <v>0</v>
      </c>
      <c r="U10" s="11">
        <f aca="true" t="shared" si="1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41.333333333333336</v>
      </c>
      <c r="H11" s="11">
        <f>(+G11-36)*0.8</f>
        <v>4.266666666666668</v>
      </c>
      <c r="I11" s="8"/>
      <c r="K11" s="14" t="s">
        <v>24</v>
      </c>
      <c r="L11" s="8">
        <v>43</v>
      </c>
      <c r="M11" s="8">
        <f>+'Week 6(7)'!L11</f>
        <v>40</v>
      </c>
      <c r="N11" s="8">
        <f>+'Week 6(7)'!M11</f>
        <v>41</v>
      </c>
      <c r="O11" s="8">
        <f>+'Week 6(7)'!N11</f>
        <v>42</v>
      </c>
      <c r="P11" s="8">
        <f>+'Week 6(7)'!O11</f>
        <v>41</v>
      </c>
      <c r="S11" s="8" t="s">
        <v>29</v>
      </c>
      <c r="T11" s="10">
        <f t="shared" si="0"/>
        <v>0</v>
      </c>
      <c r="U11" s="11">
        <f t="shared" si="1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14</v>
      </c>
      <c r="D12" s="31">
        <f>+'Week 6(7)'!E12:E14</f>
        <v>72</v>
      </c>
      <c r="E12" s="31">
        <f>SUM(+C12+D12)</f>
        <v>86</v>
      </c>
      <c r="F12" s="34">
        <v>6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54.666666666666664</v>
      </c>
      <c r="H13" s="11">
        <f>(+G13-36)*0.8</f>
        <v>14.933333333333332</v>
      </c>
      <c r="I13" s="8"/>
      <c r="K13" s="7" t="s">
        <v>43</v>
      </c>
      <c r="L13" s="8">
        <v>54</v>
      </c>
      <c r="M13" s="8">
        <f>+'Week 6(7)'!L13</f>
        <v>60</v>
      </c>
      <c r="N13" s="8">
        <f>+'Week 6(7)'!M13</f>
        <v>53</v>
      </c>
      <c r="O13" s="8">
        <f>+'Week 6(7)'!N13</f>
        <v>56</v>
      </c>
      <c r="P13" s="8">
        <f>+'Week 6(7)'!O13</f>
        <v>54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55.333333333333336</v>
      </c>
      <c r="H14" s="11">
        <f>(+G14-36)*0.8</f>
        <v>15.466666666666669</v>
      </c>
      <c r="I14" s="8"/>
      <c r="K14" s="15" t="s">
        <v>21</v>
      </c>
      <c r="L14" s="8">
        <v>55</v>
      </c>
      <c r="M14" s="8">
        <f>+'Week 6(7)'!L14</f>
        <v>57</v>
      </c>
      <c r="N14" s="8">
        <f>+'Week 6(7)'!M14</f>
        <v>61</v>
      </c>
      <c r="O14" s="8">
        <f>+'Week 6(7)'!N14</f>
        <v>54</v>
      </c>
      <c r="P14" s="8">
        <f>+'Week 6(7)'!O14</f>
        <v>54</v>
      </c>
      <c r="S14" s="25" t="s">
        <v>17</v>
      </c>
      <c r="T14" s="10">
        <f>SUM(V14:X14)/3</f>
        <v>55</v>
      </c>
      <c r="U14" s="11">
        <f t="shared" si="1"/>
        <v>15.200000000000001</v>
      </c>
      <c r="V14" s="8">
        <v>56</v>
      </c>
      <c r="W14" s="8">
        <v>56</v>
      </c>
      <c r="X14" s="8">
        <v>53</v>
      </c>
      <c r="Y14" s="8"/>
      <c r="Z14" s="8"/>
    </row>
    <row r="15" spans="2:26" ht="15.75">
      <c r="B15" s="6" t="s">
        <v>26</v>
      </c>
      <c r="C15" s="31">
        <v>18.5</v>
      </c>
      <c r="D15" s="31">
        <f>+'Week 6(7)'!E15:E17</f>
        <v>104.5</v>
      </c>
      <c r="E15" s="31">
        <f>SUM(+C15+D15)</f>
        <v>123</v>
      </c>
      <c r="F15" s="34">
        <v>1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44.333333333333336</v>
      </c>
      <c r="H16" s="11">
        <f>(+G16-36)*0.8</f>
        <v>6.666666666666669</v>
      </c>
      <c r="I16" s="8"/>
      <c r="K16" s="15" t="s">
        <v>16</v>
      </c>
      <c r="L16" s="8">
        <v>44</v>
      </c>
      <c r="M16" s="8">
        <f>+'Week 6(7)'!L16</f>
        <v>46</v>
      </c>
      <c r="N16" s="8">
        <f>+'Week 6(7)'!M16</f>
        <v>42</v>
      </c>
      <c r="O16" s="8">
        <f>+'Week 6(7)'!N16</f>
        <v>49</v>
      </c>
      <c r="P16" s="8">
        <f>+'Week 6(7)'!O16</f>
        <v>43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52</v>
      </c>
      <c r="H17" s="11">
        <f>(+G17-36)*0.8</f>
        <v>12.8</v>
      </c>
      <c r="I17" s="8"/>
      <c r="K17" s="15" t="s">
        <v>15</v>
      </c>
      <c r="L17" s="8">
        <v>48</v>
      </c>
      <c r="M17" s="8">
        <f>+'Week 6(7)'!L17</f>
        <v>47</v>
      </c>
      <c r="N17" s="8">
        <f>+'Week 6(7)'!M17</f>
        <v>57</v>
      </c>
      <c r="O17" s="8">
        <f>+'Week 6(7)'!N17</f>
        <v>58</v>
      </c>
      <c r="P17" s="8">
        <f>+'Week 6(7)'!O17</f>
        <v>51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22.5</v>
      </c>
      <c r="D18" s="31">
        <f>+'Week 6(7)'!E18:E20</f>
        <v>87</v>
      </c>
      <c r="E18" s="31">
        <f>SUM(+C18+D18)</f>
        <v>109.5</v>
      </c>
      <c r="F18" s="34">
        <v>3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40</v>
      </c>
      <c r="H19" s="11">
        <f>(+G19-36)*0.8</f>
        <v>3.2</v>
      </c>
      <c r="I19" s="8"/>
      <c r="K19" s="24" t="s">
        <v>31</v>
      </c>
      <c r="L19" s="8">
        <v>40</v>
      </c>
      <c r="M19" s="8">
        <f>+'Week 6(7)'!L19</f>
        <v>41</v>
      </c>
      <c r="N19" s="8">
        <f>+'Week 6(7)'!M19</f>
        <v>39</v>
      </c>
      <c r="O19" s="8">
        <f>+'Week 6(7)'!N19</f>
        <v>45</v>
      </c>
      <c r="P19" s="8">
        <f>+'Week 6(7)'!O19</f>
        <v>39</v>
      </c>
      <c r="S19" s="8" t="s">
        <v>45</v>
      </c>
      <c r="T19" s="10">
        <f t="shared" si="0"/>
        <v>68</v>
      </c>
      <c r="U19" s="11">
        <f t="shared" si="1"/>
        <v>25.6</v>
      </c>
      <c r="V19" s="8">
        <v>68</v>
      </c>
      <c r="W19" s="8"/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54.333333333333336</v>
      </c>
      <c r="H20" s="11">
        <f>(+G20-36)*0.8</f>
        <v>14.66666666666667</v>
      </c>
      <c r="I20" s="8"/>
      <c r="K20" s="12" t="s">
        <v>32</v>
      </c>
      <c r="L20" s="8">
        <v>53</v>
      </c>
      <c r="M20" s="8">
        <f>+'Week 6(7)'!L20</f>
        <v>54</v>
      </c>
      <c r="N20" s="8">
        <f>+'Week 6(7)'!M20</f>
        <v>56</v>
      </c>
      <c r="O20" s="8">
        <f>+'Week 6(7)'!N20</f>
        <v>51</v>
      </c>
      <c r="P20" s="8">
        <f>+'Week 6(7)'!O20</f>
        <v>58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16</v>
      </c>
      <c r="D21" s="31">
        <f>+'Week 6(7)'!E21:E23</f>
        <v>75</v>
      </c>
      <c r="E21" s="31">
        <f>SUM(+C21+D21)</f>
        <v>91</v>
      </c>
      <c r="F21" s="34">
        <v>4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57</v>
      </c>
      <c r="H22" s="11">
        <f>(+G22-36)*0.8</f>
        <v>16.8</v>
      </c>
      <c r="I22" s="8"/>
      <c r="K22" s="9" t="s">
        <v>33</v>
      </c>
      <c r="L22" s="8">
        <v>58</v>
      </c>
      <c r="M22" s="8">
        <f>+'Week 6(7)'!L22</f>
        <v>66</v>
      </c>
      <c r="N22" s="8">
        <f>+'Week 6(7)'!M22</f>
        <v>58</v>
      </c>
      <c r="O22" s="8">
        <f>+'Week 6(7)'!N22</f>
        <v>55</v>
      </c>
      <c r="P22" s="8">
        <f>+'Week 6(7)'!O22</f>
        <v>54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57</v>
      </c>
      <c r="H23" s="11">
        <f>(+G23-36)*0.8</f>
        <v>16.8</v>
      </c>
      <c r="I23" s="8"/>
      <c r="K23" s="14" t="s">
        <v>34</v>
      </c>
      <c r="L23" s="8">
        <v>53</v>
      </c>
      <c r="M23" s="8">
        <f>+'Week 6(7)'!L23</f>
        <v>60</v>
      </c>
      <c r="N23" s="8">
        <f>+'Week 6(7)'!M23</f>
        <v>54</v>
      </c>
      <c r="O23" s="8">
        <f>+'Week 6(7)'!N23</f>
        <v>58</v>
      </c>
      <c r="P23" s="8">
        <f>+'Week 6(7)'!O23</f>
        <v>59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7.5</v>
      </c>
      <c r="D24" s="31">
        <f>+'Week 6(7)'!E24:E26</f>
        <v>83.5</v>
      </c>
      <c r="E24" s="31">
        <f>SUM(+C24+D24)</f>
        <v>91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61</v>
      </c>
      <c r="H25" s="11">
        <f>(+G25-36)*0.8</f>
        <v>20</v>
      </c>
      <c r="I25" s="8"/>
      <c r="K25" s="9" t="s">
        <v>44</v>
      </c>
      <c r="L25" s="8">
        <v>67</v>
      </c>
      <c r="M25" s="8">
        <f>+'Week 6(7)'!L25</f>
        <v>54</v>
      </c>
      <c r="N25" s="8">
        <f>+'Week 6(7)'!M25</f>
        <v>59</v>
      </c>
      <c r="O25" s="8">
        <f>+'Week 6(7)'!N25</f>
        <v>66</v>
      </c>
      <c r="P25" s="8">
        <f>+'Week 6(7)'!O25</f>
        <v>58</v>
      </c>
      <c r="S25" s="13"/>
      <c r="T25" s="10">
        <f t="shared" si="0"/>
        <v>0</v>
      </c>
      <c r="U25" s="11">
        <f t="shared" si="1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>
        <v>0</v>
      </c>
      <c r="N26" s="8">
        <f>+'Week 3(4)'!M26</f>
        <v>0</v>
      </c>
      <c r="O26" s="8">
        <f>+'Week 3(4)'!N26</f>
        <v>0</v>
      </c>
      <c r="P26" s="8"/>
    </row>
    <row r="27" spans="2:8" ht="15.75">
      <c r="B27" s="18" t="s">
        <v>5</v>
      </c>
      <c r="C27" s="19">
        <f>SUM(C9:C26)</f>
        <v>90</v>
      </c>
      <c r="D27" s="19">
        <f>SUM(D9:D26)</f>
        <v>527</v>
      </c>
      <c r="E27" s="19">
        <f>SUM(E9:E26)</f>
        <v>617</v>
      </c>
      <c r="F27" s="20"/>
      <c r="G27" s="21">
        <f>AVERAGE(G10,G11,G13,G14,G16,G17,G19,G20,G22,G23,G25,G26)</f>
        <v>52.083333333333336</v>
      </c>
      <c r="H27" s="21">
        <f>AVERAGE(+H10,+H11,+H13,+H14,+H16,+H17,+H19,+H20,+H22,+H23,+H25,+H26)</f>
        <v>12.866666666666667</v>
      </c>
    </row>
    <row r="28" spans="7:8" ht="12.75">
      <c r="G28" s="22" t="s">
        <v>7</v>
      </c>
      <c r="H28" s="22" t="s">
        <v>7</v>
      </c>
    </row>
  </sheetData>
  <sheetProtection/>
  <mergeCells count="26">
    <mergeCell ref="C7:E7"/>
    <mergeCell ref="G7:H7"/>
    <mergeCell ref="C9:C11"/>
    <mergeCell ref="D9:D11"/>
    <mergeCell ref="E9:E11"/>
    <mergeCell ref="F9:F11"/>
    <mergeCell ref="C15:C17"/>
    <mergeCell ref="D15:D17"/>
    <mergeCell ref="E15:E17"/>
    <mergeCell ref="F15:F17"/>
    <mergeCell ref="C12:C14"/>
    <mergeCell ref="D12:D14"/>
    <mergeCell ref="E12:E14"/>
    <mergeCell ref="F12:F14"/>
    <mergeCell ref="E18:E20"/>
    <mergeCell ref="F18:F20"/>
    <mergeCell ref="C24:C26"/>
    <mergeCell ref="D24:D26"/>
    <mergeCell ref="E24:E26"/>
    <mergeCell ref="F24:F26"/>
    <mergeCell ref="E21:E23"/>
    <mergeCell ref="F21:F23"/>
    <mergeCell ref="C21:C23"/>
    <mergeCell ref="D21:D23"/>
    <mergeCell ref="C18:C20"/>
    <mergeCell ref="D18:D20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F12" sqref="F12:F14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7(8)'!H1+14</f>
        <v>39273</v>
      </c>
      <c r="Q1" s="1">
        <f>+H1</f>
        <v>39273</v>
      </c>
      <c r="R1" s="1"/>
      <c r="Z1" s="1">
        <f>+H1</f>
        <v>39273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7</v>
      </c>
      <c r="D9" s="31">
        <f>+'Week 7(8)'!E9:E11</f>
        <v>116.5</v>
      </c>
      <c r="E9" s="31">
        <f>SUM(+C9+D9)</f>
        <v>123.5</v>
      </c>
      <c r="F9" s="34">
        <v>3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47.333333333333336</v>
      </c>
      <c r="H10" s="11">
        <f>(+G10-36)*0.8</f>
        <v>9.066666666666668</v>
      </c>
      <c r="I10" s="8"/>
      <c r="K10" s="7" t="s">
        <v>25</v>
      </c>
      <c r="L10" s="8">
        <v>50</v>
      </c>
      <c r="M10" s="8">
        <f>+'Week 7(8)'!L10</f>
        <v>45</v>
      </c>
      <c r="N10" s="8">
        <f>+'Week 7(8)'!M10</f>
        <v>51</v>
      </c>
      <c r="O10" s="8">
        <f>+'Week 7(8)'!N10</f>
        <v>47</v>
      </c>
      <c r="P10" s="8">
        <f>+'Week 7(8)'!O10</f>
        <v>45</v>
      </c>
      <c r="S10" s="8" t="s">
        <v>30</v>
      </c>
      <c r="T10" s="10">
        <f aca="true" t="shared" si="0" ref="T10:T25">+V10</f>
        <v>0</v>
      </c>
      <c r="U10" s="11">
        <f aca="true" t="shared" si="1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42</v>
      </c>
      <c r="H11" s="11">
        <f>(+G11-36)*0.8</f>
        <v>4.800000000000001</v>
      </c>
      <c r="I11" s="8"/>
      <c r="K11" s="14" t="s">
        <v>24</v>
      </c>
      <c r="L11" s="8">
        <v>44</v>
      </c>
      <c r="M11" s="8">
        <f>+'Week 7(8)'!L11</f>
        <v>43</v>
      </c>
      <c r="N11" s="8">
        <f>+'Week 7(8)'!M11</f>
        <v>40</v>
      </c>
      <c r="O11" s="8">
        <f>+'Week 7(8)'!N11</f>
        <v>41</v>
      </c>
      <c r="P11" s="8">
        <f>+'Week 7(8)'!O11</f>
        <v>42</v>
      </c>
      <c r="S11" s="8" t="s">
        <v>29</v>
      </c>
      <c r="T11" s="10">
        <f t="shared" si="0"/>
        <v>0</v>
      </c>
      <c r="U11" s="11">
        <f t="shared" si="1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10</v>
      </c>
      <c r="D12" s="31">
        <f>+'Week 7(8)'!E12:E14</f>
        <v>86</v>
      </c>
      <c r="E12" s="31">
        <f>SUM(+C12+D12)</f>
        <v>96</v>
      </c>
      <c r="F12" s="34">
        <v>6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56.666666666666664</v>
      </c>
      <c r="H13" s="11">
        <f>(+G13-36)*0.8</f>
        <v>16.53333333333333</v>
      </c>
      <c r="I13" s="8"/>
      <c r="K13" s="7" t="s">
        <v>43</v>
      </c>
      <c r="L13" s="8">
        <v>61</v>
      </c>
      <c r="M13" s="8">
        <f>+'Week 7(8)'!L13</f>
        <v>54</v>
      </c>
      <c r="N13" s="8">
        <f>+'Week 7(8)'!M13</f>
        <v>60</v>
      </c>
      <c r="O13" s="8">
        <f>+'Week 7(8)'!N13</f>
        <v>53</v>
      </c>
      <c r="P13" s="8">
        <f>+'Week 7(8)'!O13</f>
        <v>56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55.333333333333336</v>
      </c>
      <c r="H14" s="11">
        <f>(+G14-36)*0.8</f>
        <v>15.466666666666669</v>
      </c>
      <c r="I14" s="8"/>
      <c r="K14" s="15" t="s">
        <v>21</v>
      </c>
      <c r="L14" s="8">
        <v>52</v>
      </c>
      <c r="M14" s="8">
        <f>+'Week 7(8)'!L14</f>
        <v>55</v>
      </c>
      <c r="N14" s="8">
        <f>+'Week 7(8)'!M14</f>
        <v>57</v>
      </c>
      <c r="O14" s="8">
        <f>+'Week 7(8)'!N14</f>
        <v>61</v>
      </c>
      <c r="P14" s="8">
        <f>+'Week 7(8)'!O14</f>
        <v>54</v>
      </c>
      <c r="S14" s="25" t="s">
        <v>17</v>
      </c>
      <c r="T14" s="10">
        <f>SUM(V14:Y14)/4</f>
        <v>53</v>
      </c>
      <c r="U14" s="11">
        <f t="shared" si="1"/>
        <v>13.600000000000001</v>
      </c>
      <c r="V14">
        <v>47</v>
      </c>
      <c r="W14" s="8">
        <v>56</v>
      </c>
      <c r="X14" s="8">
        <v>56</v>
      </c>
      <c r="Y14" s="8">
        <v>53</v>
      </c>
      <c r="Z14" s="8"/>
    </row>
    <row r="15" spans="2:26" ht="15.75">
      <c r="B15" s="6" t="s">
        <v>26</v>
      </c>
      <c r="C15" s="31">
        <v>20</v>
      </c>
      <c r="D15" s="31">
        <f>+'Week 7(8)'!E15:E17</f>
        <v>123</v>
      </c>
      <c r="E15" s="31">
        <f>SUM(+C15+D15)</f>
        <v>143</v>
      </c>
      <c r="F15" s="34">
        <v>1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45.333333333333336</v>
      </c>
      <c r="H16" s="11">
        <f>(+G16-36)*0.8</f>
        <v>7.466666666666669</v>
      </c>
      <c r="I16" s="8"/>
      <c r="K16" s="15" t="s">
        <v>16</v>
      </c>
      <c r="L16" s="8">
        <v>46</v>
      </c>
      <c r="M16" s="8">
        <f>+'Week 7(8)'!L16</f>
        <v>44</v>
      </c>
      <c r="N16" s="8">
        <f>+'Week 7(8)'!M16</f>
        <v>46</v>
      </c>
      <c r="O16" s="8">
        <f>+'Week 7(8)'!N16</f>
        <v>42</v>
      </c>
      <c r="P16" s="8">
        <f>+'Week 7(8)'!O16</f>
        <v>49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51.666666666666664</v>
      </c>
      <c r="H17" s="11">
        <f>(+G17-36)*0.8</f>
        <v>12.533333333333331</v>
      </c>
      <c r="I17" s="8"/>
      <c r="K17" s="15" t="s">
        <v>15</v>
      </c>
      <c r="L17" s="8">
        <v>50</v>
      </c>
      <c r="M17" s="8">
        <f>+'Week 7(8)'!L17</f>
        <v>48</v>
      </c>
      <c r="N17" s="8">
        <f>+'Week 7(8)'!M17</f>
        <v>47</v>
      </c>
      <c r="O17" s="8">
        <f>+'Week 7(8)'!N17</f>
        <v>57</v>
      </c>
      <c r="P17" s="8">
        <f>+'Week 7(8)'!O17</f>
        <v>58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23</v>
      </c>
      <c r="D18" s="31">
        <f>+'Week 7(8)'!E18:E20</f>
        <v>109.5</v>
      </c>
      <c r="E18" s="31">
        <f>SUM(+C18+D18)</f>
        <v>132.5</v>
      </c>
      <c r="F18" s="34">
        <v>2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40.333333333333336</v>
      </c>
      <c r="H19" s="11">
        <f>(+G19-36)*0.8</f>
        <v>3.4666666666666686</v>
      </c>
      <c r="I19" s="8"/>
      <c r="K19" s="24" t="s">
        <v>31</v>
      </c>
      <c r="L19" s="8">
        <v>40</v>
      </c>
      <c r="M19" s="8">
        <f>+'Week 7(8)'!L19</f>
        <v>40</v>
      </c>
      <c r="N19" s="8">
        <f>+'Week 7(8)'!M19</f>
        <v>41</v>
      </c>
      <c r="O19" s="8">
        <f>+'Week 7(8)'!N19</f>
        <v>39</v>
      </c>
      <c r="P19" s="8">
        <f>+'Week 7(8)'!O19</f>
        <v>45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52.666666666666664</v>
      </c>
      <c r="H20" s="11">
        <f>(+G20-36)*0.8</f>
        <v>13.333333333333332</v>
      </c>
      <c r="I20" s="8"/>
      <c r="K20" s="12" t="s">
        <v>32</v>
      </c>
      <c r="L20" s="8">
        <v>48</v>
      </c>
      <c r="M20" s="8">
        <f>+'Week 7(8)'!L20</f>
        <v>53</v>
      </c>
      <c r="N20" s="8">
        <f>+'Week 7(8)'!M20</f>
        <v>54</v>
      </c>
      <c r="O20" s="8">
        <f>+'Week 7(8)'!N20</f>
        <v>56</v>
      </c>
      <c r="P20" s="8">
        <f>+'Week 7(8)'!O20</f>
        <v>51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7</v>
      </c>
      <c r="D21" s="31">
        <f>+'Week 7(8)'!E21:E23</f>
        <v>91</v>
      </c>
      <c r="E21" s="31">
        <f>SUM(+C21+D21)</f>
        <v>98</v>
      </c>
      <c r="F21" s="34">
        <v>5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58.666666666666664</v>
      </c>
      <c r="H22" s="11">
        <f>(+G22-36)*0.8</f>
        <v>18.133333333333333</v>
      </c>
      <c r="I22" s="8"/>
      <c r="K22" s="9" t="s">
        <v>33</v>
      </c>
      <c r="L22" s="8">
        <v>60</v>
      </c>
      <c r="M22" s="8">
        <f>+'Week 7(8)'!L22</f>
        <v>58</v>
      </c>
      <c r="N22" s="8">
        <f>+'Week 7(8)'!M22</f>
        <v>66</v>
      </c>
      <c r="O22" s="8">
        <f>+'Week 7(8)'!N22</f>
        <v>58</v>
      </c>
      <c r="P22" s="8">
        <f>+'Week 7(8)'!O22</f>
        <v>55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56</v>
      </c>
      <c r="H23" s="11">
        <f>(+G23-36)*0.8</f>
        <v>16</v>
      </c>
      <c r="I23" s="8"/>
      <c r="K23" s="14" t="s">
        <v>34</v>
      </c>
      <c r="L23" s="8">
        <v>56</v>
      </c>
      <c r="M23" s="8">
        <f>+'Week 7(8)'!L23</f>
        <v>53</v>
      </c>
      <c r="N23" s="8">
        <f>+'Week 7(8)'!M23</f>
        <v>60</v>
      </c>
      <c r="O23" s="8">
        <f>+'Week 7(8)'!N23</f>
        <v>54</v>
      </c>
      <c r="P23" s="8">
        <f>+'Week 7(8)'!O23</f>
        <v>58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23</v>
      </c>
      <c r="D24" s="31">
        <f>+'Week 7(8)'!E24:E26</f>
        <v>91</v>
      </c>
      <c r="E24" s="31">
        <f>SUM(+C24+D24)</f>
        <v>114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61</v>
      </c>
      <c r="H25" s="11">
        <f>(+G25-36)*0.8</f>
        <v>20</v>
      </c>
      <c r="I25" s="8"/>
      <c r="K25" s="9" t="s">
        <v>44</v>
      </c>
      <c r="L25" s="8">
        <v>67</v>
      </c>
      <c r="M25" s="8">
        <f>+'Week 6(7)'!L25</f>
        <v>54</v>
      </c>
      <c r="N25" s="8">
        <f>+'Week 6(7)'!M25</f>
        <v>59</v>
      </c>
      <c r="O25" s="8">
        <f>+'Week 6(7)'!N25</f>
        <v>66</v>
      </c>
      <c r="P25" s="8">
        <f>+'Week 6(7)'!O25</f>
        <v>58</v>
      </c>
      <c r="S25" s="13"/>
      <c r="T25" s="10">
        <f t="shared" si="0"/>
        <v>0</v>
      </c>
      <c r="U25" s="11">
        <f t="shared" si="1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+L26</f>
        <v>61</v>
      </c>
      <c r="H26" s="11">
        <f>(+G26-36)*0.8</f>
        <v>20</v>
      </c>
      <c r="I26" s="8"/>
      <c r="K26" s="14" t="s">
        <v>19</v>
      </c>
      <c r="L26" s="8">
        <v>61</v>
      </c>
      <c r="M26" s="8">
        <v>0</v>
      </c>
      <c r="N26" s="8">
        <f>+'Week 3(4)'!M26</f>
        <v>0</v>
      </c>
      <c r="O26" s="8">
        <f>+'Week 3(4)'!N26</f>
        <v>0</v>
      </c>
      <c r="P26" s="8"/>
    </row>
    <row r="27" spans="2:8" ht="15.75">
      <c r="B27" s="18" t="s">
        <v>5</v>
      </c>
      <c r="C27" s="19">
        <f>SUM(C9:C26)</f>
        <v>90</v>
      </c>
      <c r="D27" s="19">
        <f>SUM(D9:D26)</f>
        <v>617</v>
      </c>
      <c r="E27" s="19">
        <f>SUM(E9:E26)</f>
        <v>707</v>
      </c>
      <c r="F27" s="20"/>
      <c r="G27" s="21">
        <f>AVERAGE(G10,G11,G13,G14,G16,G17,G19,G20,G22,G23,G25,G26)</f>
        <v>52.333333333333336</v>
      </c>
      <c r="H27" s="21">
        <f>AVERAGE(+H10,+H11,+H13,+H14,+H16,+H17,+H19,+H20,+H22,+H23,+H25,+H26)</f>
        <v>13.066666666666668</v>
      </c>
    </row>
    <row r="28" spans="7:8" ht="12.75">
      <c r="G28" s="22" t="s">
        <v>7</v>
      </c>
      <c r="H28" s="22" t="s">
        <v>7</v>
      </c>
    </row>
  </sheetData>
  <sheetProtection/>
  <mergeCells count="26">
    <mergeCell ref="C7:E7"/>
    <mergeCell ref="G7:H7"/>
    <mergeCell ref="C9:C11"/>
    <mergeCell ref="D9:D11"/>
    <mergeCell ref="E9:E11"/>
    <mergeCell ref="F9:F11"/>
    <mergeCell ref="C15:C17"/>
    <mergeCell ref="D15:D17"/>
    <mergeCell ref="E15:E17"/>
    <mergeCell ref="F15:F17"/>
    <mergeCell ref="C12:C14"/>
    <mergeCell ref="D12:D14"/>
    <mergeCell ref="E12:E14"/>
    <mergeCell ref="F12:F14"/>
    <mergeCell ref="E18:E20"/>
    <mergeCell ref="F18:F20"/>
    <mergeCell ref="C24:C26"/>
    <mergeCell ref="D24:D26"/>
    <mergeCell ref="E24:E26"/>
    <mergeCell ref="F24:F26"/>
    <mergeCell ref="E21:E23"/>
    <mergeCell ref="F21:F23"/>
    <mergeCell ref="C21:C23"/>
    <mergeCell ref="D21:D23"/>
    <mergeCell ref="C18:C20"/>
    <mergeCell ref="D18:D20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28"/>
  <sheetViews>
    <sheetView zoomScalePageLayoutView="0" workbookViewId="0" topLeftCell="A1">
      <selection activeCell="D9" sqref="D9:D11"/>
    </sheetView>
  </sheetViews>
  <sheetFormatPr defaultColWidth="9.140625" defaultRowHeight="12.75"/>
  <cols>
    <col min="1" max="1" width="4.00390625" style="0" customWidth="1"/>
    <col min="2" max="2" width="17.57421875" style="0" bestFit="1" customWidth="1"/>
    <col min="3" max="4" width="9.28125" style="0" bestFit="1" customWidth="1"/>
    <col min="5" max="5" width="10.57421875" style="0" customWidth="1"/>
    <col min="6" max="6" width="5.00390625" style="0" customWidth="1"/>
    <col min="7" max="7" width="10.421875" style="0" bestFit="1" customWidth="1"/>
    <col min="8" max="8" width="14.28125" style="0" bestFit="1" customWidth="1"/>
    <col min="9" max="9" width="4.7109375" style="0" customWidth="1"/>
    <col min="10" max="10" width="1.7109375" style="0" customWidth="1"/>
    <col min="11" max="11" width="16.00390625" style="0" bestFit="1" customWidth="1"/>
    <col min="12" max="12" width="9.28125" style="0" bestFit="1" customWidth="1"/>
    <col min="17" max="17" width="12.57421875" style="0" bestFit="1" customWidth="1"/>
    <col min="18" max="18" width="2.7109375" style="0" customWidth="1"/>
    <col min="19" max="19" width="18.8515625" style="0" bestFit="1" customWidth="1"/>
    <col min="20" max="20" width="10.421875" style="0" bestFit="1" customWidth="1"/>
    <col min="21" max="21" width="11.8515625" style="0" bestFit="1" customWidth="1"/>
    <col min="22" max="22" width="9.28125" style="0" bestFit="1" customWidth="1"/>
    <col min="26" max="26" width="12.57421875" style="0" bestFit="1" customWidth="1"/>
  </cols>
  <sheetData>
    <row r="1" spans="8:26" ht="12.75">
      <c r="H1" s="1">
        <f>+'Week 8(9)'!H1+7</f>
        <v>39280</v>
      </c>
      <c r="Q1" s="1">
        <f>+H1</f>
        <v>39280</v>
      </c>
      <c r="R1" s="1"/>
      <c r="Z1" s="1">
        <f>+H1</f>
        <v>39280</v>
      </c>
    </row>
    <row r="7" spans="2:8" ht="15.75">
      <c r="B7" s="2" t="s">
        <v>0</v>
      </c>
      <c r="C7" s="37" t="s">
        <v>1</v>
      </c>
      <c r="D7" s="37"/>
      <c r="E7" s="37"/>
      <c r="G7" s="37" t="s">
        <v>2</v>
      </c>
      <c r="H7" s="37"/>
    </row>
    <row r="8" spans="3:26" ht="47.25">
      <c r="C8" s="3" t="s">
        <v>3</v>
      </c>
      <c r="D8" s="3" t="s">
        <v>4</v>
      </c>
      <c r="E8" s="3" t="s">
        <v>5</v>
      </c>
      <c r="F8" s="4" t="s">
        <v>6</v>
      </c>
      <c r="G8" s="3" t="s">
        <v>7</v>
      </c>
      <c r="H8" s="3" t="s">
        <v>8</v>
      </c>
      <c r="I8" s="23" t="s">
        <v>38</v>
      </c>
      <c r="L8" s="5" t="s">
        <v>9</v>
      </c>
      <c r="M8" s="5" t="s">
        <v>10</v>
      </c>
      <c r="N8" s="5" t="s">
        <v>11</v>
      </c>
      <c r="O8" s="5" t="s">
        <v>12</v>
      </c>
      <c r="P8" s="5" t="s">
        <v>13</v>
      </c>
      <c r="T8" s="3" t="s">
        <v>7</v>
      </c>
      <c r="U8" s="3" t="s">
        <v>8</v>
      </c>
      <c r="V8" s="5" t="s">
        <v>9</v>
      </c>
      <c r="W8" s="5" t="s">
        <v>10</v>
      </c>
      <c r="X8" s="5" t="s">
        <v>11</v>
      </c>
      <c r="Y8" s="5" t="s">
        <v>12</v>
      </c>
      <c r="Z8" s="5" t="s">
        <v>13</v>
      </c>
    </row>
    <row r="9" spans="2:26" ht="15.75">
      <c r="B9" s="29" t="s">
        <v>14</v>
      </c>
      <c r="C9" s="31">
        <v>23.5</v>
      </c>
      <c r="D9" s="31">
        <f>+'Week 8(9)'!E9:E11</f>
        <v>123.5</v>
      </c>
      <c r="E9" s="31">
        <f>SUM(+C9+D9)</f>
        <v>147</v>
      </c>
      <c r="F9" s="34">
        <v>3</v>
      </c>
      <c r="G9" s="7"/>
      <c r="H9" s="7"/>
      <c r="L9" s="8"/>
      <c r="M9" s="8"/>
      <c r="N9" s="8"/>
      <c r="O9" s="8"/>
      <c r="P9" s="8"/>
      <c r="T9" s="7"/>
      <c r="U9" s="7"/>
      <c r="V9" s="8"/>
      <c r="W9" s="8"/>
      <c r="X9" s="8"/>
      <c r="Y9" s="8"/>
      <c r="Z9" s="8"/>
    </row>
    <row r="10" spans="2:26" ht="12.75">
      <c r="B10" s="24" t="s">
        <v>25</v>
      </c>
      <c r="C10" s="32"/>
      <c r="D10" s="32"/>
      <c r="E10" s="32"/>
      <c r="F10" s="35"/>
      <c r="G10" s="10">
        <f>(SUM(L10:P10)-MIN(L10:P10)-MAX(L10:P10))/3</f>
        <v>47.333333333333336</v>
      </c>
      <c r="H10" s="11">
        <f>(+G10-36)*0.8</f>
        <v>9.066666666666668</v>
      </c>
      <c r="I10" s="8"/>
      <c r="K10" s="7" t="s">
        <v>25</v>
      </c>
      <c r="L10" s="8">
        <v>43</v>
      </c>
      <c r="M10" s="8">
        <f>+'Week 8(9)'!L10</f>
        <v>50</v>
      </c>
      <c r="N10" s="8">
        <f>+'Week 8(9)'!M10</f>
        <v>45</v>
      </c>
      <c r="O10" s="8">
        <f>+'Week 8(9)'!N10</f>
        <v>51</v>
      </c>
      <c r="P10" s="8">
        <f>+'Week 8(9)'!O10</f>
        <v>47</v>
      </c>
      <c r="S10" s="8" t="s">
        <v>30</v>
      </c>
      <c r="T10" s="10">
        <f aca="true" t="shared" si="0" ref="T10:T25">+V10</f>
        <v>0</v>
      </c>
      <c r="U10" s="11">
        <f aca="true" t="shared" si="1" ref="U10:U25">(+T10-36)*0.8</f>
        <v>-28.8</v>
      </c>
      <c r="V10" s="8"/>
      <c r="W10" s="8"/>
      <c r="X10" s="8"/>
      <c r="Y10" s="8"/>
      <c r="Z10" s="8"/>
    </row>
    <row r="11" spans="2:26" ht="12.75">
      <c r="B11" s="28" t="s">
        <v>24</v>
      </c>
      <c r="C11" s="33"/>
      <c r="D11" s="33"/>
      <c r="E11" s="33"/>
      <c r="F11" s="36"/>
      <c r="G11" s="10">
        <f>(SUM(L11:P11)-MIN(L11:P11)-MAX(L11:P11))/3</f>
        <v>42.666666666666664</v>
      </c>
      <c r="H11" s="11">
        <f>(+G11-36)*0.8</f>
        <v>5.333333333333332</v>
      </c>
      <c r="I11" s="8"/>
      <c r="K11" s="14" t="s">
        <v>24</v>
      </c>
      <c r="L11" s="8">
        <v>45</v>
      </c>
      <c r="M11" s="8">
        <f>+'Week 8(9)'!L11</f>
        <v>44</v>
      </c>
      <c r="N11" s="8">
        <f>+'Week 8(9)'!M11</f>
        <v>43</v>
      </c>
      <c r="O11" s="8">
        <f>+'Week 8(9)'!N11</f>
        <v>40</v>
      </c>
      <c r="P11" s="8">
        <f>+'Week 8(9)'!O11</f>
        <v>41</v>
      </c>
      <c r="S11" s="8" t="s">
        <v>29</v>
      </c>
      <c r="T11" s="10">
        <f t="shared" si="0"/>
        <v>0</v>
      </c>
      <c r="U11" s="11">
        <f t="shared" si="1"/>
        <v>-28.8</v>
      </c>
      <c r="V11" s="8"/>
      <c r="W11" s="8"/>
      <c r="X11" s="8"/>
      <c r="Y11" s="8"/>
      <c r="Z11" s="8"/>
    </row>
    <row r="12" spans="2:26" ht="15.75">
      <c r="B12" s="6" t="s">
        <v>18</v>
      </c>
      <c r="C12" s="31">
        <v>9.5</v>
      </c>
      <c r="D12" s="31">
        <f>+'Week 8(9)'!E12:E14</f>
        <v>96</v>
      </c>
      <c r="E12" s="31">
        <f>SUM(+C12+D12)</f>
        <v>105.5</v>
      </c>
      <c r="F12" s="34">
        <v>5</v>
      </c>
      <c r="G12" s="7"/>
      <c r="H12" s="7"/>
      <c r="L12" s="8"/>
      <c r="M12" s="8"/>
      <c r="N12" s="8"/>
      <c r="O12" s="8"/>
      <c r="P12" s="8"/>
      <c r="S12" s="8" t="s">
        <v>28</v>
      </c>
      <c r="T12" s="10">
        <f t="shared" si="0"/>
        <v>0</v>
      </c>
      <c r="U12" s="11">
        <f t="shared" si="1"/>
        <v>-28.8</v>
      </c>
      <c r="V12" s="8"/>
      <c r="W12" s="8"/>
      <c r="X12" s="8"/>
      <c r="Y12" s="8"/>
      <c r="Z12" s="8"/>
    </row>
    <row r="13" spans="2:26" ht="12.75">
      <c r="B13" s="9" t="s">
        <v>43</v>
      </c>
      <c r="C13" s="32"/>
      <c r="D13" s="32"/>
      <c r="E13" s="32"/>
      <c r="F13" s="35"/>
      <c r="G13" s="10">
        <f>(SUM(L13:P13)-MIN(L13:P13)-MAX(L13:P13))/3</f>
        <v>57</v>
      </c>
      <c r="H13" s="11">
        <f>(+G13-36)*0.8</f>
        <v>16.8</v>
      </c>
      <c r="I13" s="8"/>
      <c r="K13" s="7" t="s">
        <v>43</v>
      </c>
      <c r="L13" s="8">
        <v>57</v>
      </c>
      <c r="M13" s="8">
        <f>+'Week 8(9)'!L13</f>
        <v>61</v>
      </c>
      <c r="N13" s="8">
        <f>+'Week 8(9)'!M13</f>
        <v>54</v>
      </c>
      <c r="O13" s="8">
        <f>+'Week 8(9)'!N13</f>
        <v>60</v>
      </c>
      <c r="P13" s="8">
        <f>+'Week 8(9)'!O13</f>
        <v>53</v>
      </c>
      <c r="S13" s="25" t="s">
        <v>35</v>
      </c>
      <c r="T13" s="10">
        <f t="shared" si="0"/>
        <v>0</v>
      </c>
      <c r="U13" s="11">
        <f t="shared" si="1"/>
        <v>-28.8</v>
      </c>
      <c r="V13" s="8"/>
      <c r="W13" s="8"/>
      <c r="X13" s="8"/>
      <c r="Y13" s="8"/>
      <c r="Z13" s="8"/>
    </row>
    <row r="14" spans="2:26" ht="12.75">
      <c r="B14" s="15" t="s">
        <v>21</v>
      </c>
      <c r="C14" s="33"/>
      <c r="D14" s="33"/>
      <c r="E14" s="33"/>
      <c r="F14" s="35"/>
      <c r="G14" s="10">
        <f>(SUM(L14:P14)-MIN(L14:P14)-MAX(L14:P14))/3</f>
        <v>56.333333333333336</v>
      </c>
      <c r="H14" s="11">
        <f>(+G14-36)*0.8</f>
        <v>16.26666666666667</v>
      </c>
      <c r="I14" s="8"/>
      <c r="K14" s="15" t="s">
        <v>21</v>
      </c>
      <c r="L14" s="8">
        <v>57</v>
      </c>
      <c r="M14" s="8">
        <f>+'Week 8(9)'!L14</f>
        <v>52</v>
      </c>
      <c r="N14" s="8">
        <f>+'Week 8(9)'!M14</f>
        <v>55</v>
      </c>
      <c r="O14" s="8">
        <f>+'Week 8(9)'!N14</f>
        <v>57</v>
      </c>
      <c r="P14" s="8">
        <f>+'Week 8(9)'!O14</f>
        <v>61</v>
      </c>
      <c r="S14" s="25" t="s">
        <v>17</v>
      </c>
      <c r="T14" s="10">
        <f>(SUM(V14:Z14)-MIN(V14:Z14)-MAX(V14:Z14))/3</f>
        <v>54.333333333333336</v>
      </c>
      <c r="U14" s="11">
        <f t="shared" si="1"/>
        <v>14.66666666666667</v>
      </c>
      <c r="V14">
        <v>54</v>
      </c>
      <c r="W14">
        <v>47</v>
      </c>
      <c r="X14" s="8">
        <v>56</v>
      </c>
      <c r="Y14" s="8">
        <v>56</v>
      </c>
      <c r="Z14" s="8">
        <v>53</v>
      </c>
    </row>
    <row r="15" spans="2:26" ht="15.75">
      <c r="B15" s="6" t="s">
        <v>26</v>
      </c>
      <c r="C15" s="31">
        <v>15</v>
      </c>
      <c r="D15" s="31">
        <f>+'Week 8(9)'!E15:E17</f>
        <v>143</v>
      </c>
      <c r="E15" s="31">
        <f>SUM(+C15+D15)</f>
        <v>158</v>
      </c>
      <c r="F15" s="34">
        <v>1</v>
      </c>
      <c r="G15" s="7"/>
      <c r="H15" s="7"/>
      <c r="K15" s="16"/>
      <c r="L15" s="8"/>
      <c r="M15" s="8"/>
      <c r="N15" s="8"/>
      <c r="O15" s="8"/>
      <c r="P15" s="8"/>
      <c r="S15" s="25" t="s">
        <v>36</v>
      </c>
      <c r="T15" s="10">
        <f t="shared" si="0"/>
        <v>0</v>
      </c>
      <c r="U15" s="11">
        <f t="shared" si="1"/>
        <v>-28.8</v>
      </c>
      <c r="V15" s="8"/>
      <c r="W15" s="8"/>
      <c r="X15" s="8"/>
      <c r="Y15" s="8"/>
      <c r="Z15" s="8"/>
    </row>
    <row r="16" spans="2:26" ht="12.75">
      <c r="B16" s="15" t="s">
        <v>16</v>
      </c>
      <c r="C16" s="32"/>
      <c r="D16" s="32"/>
      <c r="E16" s="32"/>
      <c r="F16" s="35"/>
      <c r="G16" s="10">
        <f>(SUM(L16:P16)-MIN(L16:P16)-MAX(L16:P16))/3</f>
        <v>45.333333333333336</v>
      </c>
      <c r="H16" s="11">
        <f>(+G16-36)*0.8</f>
        <v>7.466666666666669</v>
      </c>
      <c r="I16" s="8"/>
      <c r="K16" s="15" t="s">
        <v>16</v>
      </c>
      <c r="L16" s="8">
        <v>46</v>
      </c>
      <c r="M16" s="8">
        <f>+'Week 7(8)'!L16</f>
        <v>44</v>
      </c>
      <c r="N16" s="8">
        <f>+'Week 7(8)'!M16</f>
        <v>46</v>
      </c>
      <c r="O16" s="8">
        <f>+'Week 7(8)'!N16</f>
        <v>42</v>
      </c>
      <c r="P16" s="8">
        <f>+'Week 7(8)'!O16</f>
        <v>49</v>
      </c>
      <c r="S16" s="25" t="s">
        <v>37</v>
      </c>
      <c r="T16" s="10">
        <f t="shared" si="0"/>
        <v>0</v>
      </c>
      <c r="U16" s="11">
        <f t="shared" si="1"/>
        <v>-28.8</v>
      </c>
      <c r="V16" s="8"/>
      <c r="W16" s="8"/>
      <c r="X16" s="8"/>
      <c r="Y16" s="8"/>
      <c r="Z16" s="8"/>
    </row>
    <row r="17" spans="2:26" ht="12.75">
      <c r="B17" s="15" t="s">
        <v>15</v>
      </c>
      <c r="C17" s="33"/>
      <c r="D17" s="33"/>
      <c r="E17" s="33"/>
      <c r="F17" s="36"/>
      <c r="G17" s="10">
        <f>(SUM(L17:P17)-MIN(L17:P17)-MAX(L17:P17))/3</f>
        <v>50</v>
      </c>
      <c r="H17" s="11">
        <f>(+G17-36)*0.8</f>
        <v>11.200000000000001</v>
      </c>
      <c r="I17" s="8"/>
      <c r="K17" s="15" t="s">
        <v>15</v>
      </c>
      <c r="L17" s="8">
        <v>52</v>
      </c>
      <c r="M17" s="8">
        <f>+'Week 8(9)'!L17</f>
        <v>50</v>
      </c>
      <c r="N17" s="8">
        <f>+'Week 8(9)'!M17</f>
        <v>48</v>
      </c>
      <c r="O17" s="8">
        <f>+'Week 8(9)'!N17</f>
        <v>47</v>
      </c>
      <c r="P17" s="8">
        <f>+'Week 8(9)'!O17</f>
        <v>57</v>
      </c>
      <c r="S17" s="26" t="s">
        <v>22</v>
      </c>
      <c r="T17" s="10">
        <f t="shared" si="0"/>
        <v>0</v>
      </c>
      <c r="U17" s="11">
        <f t="shared" si="1"/>
        <v>-28.8</v>
      </c>
      <c r="V17" s="8"/>
      <c r="W17" s="8"/>
      <c r="X17" s="8"/>
      <c r="Y17" s="8"/>
      <c r="Z17" s="8"/>
    </row>
    <row r="18" spans="2:26" ht="15.75">
      <c r="B18" s="6" t="s">
        <v>27</v>
      </c>
      <c r="C18" s="31">
        <v>20.5</v>
      </c>
      <c r="D18" s="31">
        <f>+'Week 8(9)'!E18:E20</f>
        <v>132.5</v>
      </c>
      <c r="E18" s="31">
        <f>SUM(+C18+D18)</f>
        <v>153</v>
      </c>
      <c r="F18" s="34">
        <v>2</v>
      </c>
      <c r="G18" s="7"/>
      <c r="H18" s="7"/>
      <c r="K18" s="16"/>
      <c r="L18" s="8"/>
      <c r="M18" s="8"/>
      <c r="N18" s="8"/>
      <c r="O18" s="8"/>
      <c r="P18" s="8"/>
      <c r="S18" s="27" t="s">
        <v>39</v>
      </c>
      <c r="T18" s="10">
        <f t="shared" si="0"/>
        <v>0</v>
      </c>
      <c r="U18" s="11">
        <f t="shared" si="1"/>
        <v>-28.8</v>
      </c>
      <c r="V18" s="8"/>
      <c r="W18" s="8"/>
      <c r="X18" s="8"/>
      <c r="Y18" s="8"/>
      <c r="Z18" s="8"/>
    </row>
    <row r="19" spans="2:26" ht="12.75">
      <c r="B19" s="24" t="s">
        <v>31</v>
      </c>
      <c r="C19" s="32"/>
      <c r="D19" s="32"/>
      <c r="E19" s="32"/>
      <c r="F19" s="35"/>
      <c r="G19" s="10">
        <f>(SUM(L19:P19)-MIN(L19:P19)-MAX(L19:P19))/3</f>
        <v>40</v>
      </c>
      <c r="H19" s="11">
        <f>(+G19-36)*0.8</f>
        <v>3.2</v>
      </c>
      <c r="I19" s="8"/>
      <c r="K19" s="24" t="s">
        <v>31</v>
      </c>
      <c r="L19" s="8">
        <v>40</v>
      </c>
      <c r="M19" s="8">
        <f>+'Week 8(9)'!L19</f>
        <v>40</v>
      </c>
      <c r="N19" s="8">
        <f>+'Week 8(9)'!M19</f>
        <v>40</v>
      </c>
      <c r="O19" s="8">
        <f>+'Week 8(9)'!N19</f>
        <v>41</v>
      </c>
      <c r="P19" s="8">
        <f>+'Week 8(9)'!O19</f>
        <v>39</v>
      </c>
      <c r="S19" s="8" t="s">
        <v>45</v>
      </c>
      <c r="T19" s="10">
        <f>SUM(V19:W19)/2</f>
        <v>62</v>
      </c>
      <c r="U19" s="11">
        <f t="shared" si="1"/>
        <v>20.8</v>
      </c>
      <c r="V19" s="8">
        <v>56</v>
      </c>
      <c r="W19" s="8">
        <v>68</v>
      </c>
      <c r="X19" s="8"/>
      <c r="Y19" s="8"/>
      <c r="Z19" s="8"/>
    </row>
    <row r="20" spans="2:26" ht="12.75">
      <c r="B20" s="12" t="s">
        <v>32</v>
      </c>
      <c r="C20" s="33"/>
      <c r="D20" s="33"/>
      <c r="E20" s="33"/>
      <c r="F20" s="36"/>
      <c r="G20" s="10">
        <f>(SUM(L20:P20)-MIN(L20:P20)-MAX(L20:P20))/3</f>
        <v>52.666666666666664</v>
      </c>
      <c r="H20" s="11">
        <f>(+G20-36)*0.8</f>
        <v>13.333333333333332</v>
      </c>
      <c r="I20" s="8"/>
      <c r="K20" s="12" t="s">
        <v>32</v>
      </c>
      <c r="L20" s="8">
        <v>51</v>
      </c>
      <c r="M20" s="8">
        <f>+'Week 8(9)'!L20</f>
        <v>48</v>
      </c>
      <c r="N20" s="8">
        <f>+'Week 8(9)'!M20</f>
        <v>53</v>
      </c>
      <c r="O20" s="8">
        <f>+'Week 8(9)'!N20</f>
        <v>54</v>
      </c>
      <c r="P20" s="8">
        <f>+'Week 8(9)'!O20</f>
        <v>56</v>
      </c>
      <c r="S20" s="8" t="s">
        <v>40</v>
      </c>
      <c r="T20" s="10">
        <f t="shared" si="0"/>
        <v>0</v>
      </c>
      <c r="U20" s="11">
        <f t="shared" si="1"/>
        <v>-28.8</v>
      </c>
      <c r="V20" s="7"/>
      <c r="W20" s="7"/>
      <c r="X20" s="7"/>
      <c r="Y20" s="7"/>
      <c r="Z20" s="7"/>
    </row>
    <row r="21" spans="2:26" ht="15.75">
      <c r="B21" s="6" t="s">
        <v>20</v>
      </c>
      <c r="C21" s="31">
        <v>6.5</v>
      </c>
      <c r="D21" s="31">
        <f>+'Week 8(9)'!E21:E23</f>
        <v>98</v>
      </c>
      <c r="E21" s="31">
        <f>SUM(+C21+D21)</f>
        <v>104.5</v>
      </c>
      <c r="F21" s="34">
        <v>6</v>
      </c>
      <c r="G21" s="7"/>
      <c r="H21" s="7"/>
      <c r="K21" s="16"/>
      <c r="L21" s="8"/>
      <c r="M21" s="8"/>
      <c r="N21" s="8"/>
      <c r="O21" s="8"/>
      <c r="P21" s="8"/>
      <c r="S21" s="25" t="s">
        <v>41</v>
      </c>
      <c r="T21" s="10">
        <f>+V21</f>
        <v>0</v>
      </c>
      <c r="U21" s="11">
        <f t="shared" si="1"/>
        <v>-28.8</v>
      </c>
      <c r="V21" s="8"/>
      <c r="W21" s="8"/>
      <c r="X21" s="8"/>
      <c r="Y21" s="8"/>
      <c r="Z21" s="8"/>
    </row>
    <row r="22" spans="2:26" ht="12.75">
      <c r="B22" s="9" t="s">
        <v>33</v>
      </c>
      <c r="C22" s="32"/>
      <c r="D22" s="32"/>
      <c r="E22" s="32"/>
      <c r="F22" s="35"/>
      <c r="G22" s="10">
        <f>(SUM(L22:P22)-MIN(L22:P22)-MAX(L22:P22))/3</f>
        <v>59.666666666666664</v>
      </c>
      <c r="H22" s="11">
        <f>(+G22-36)*0.8</f>
        <v>18.933333333333334</v>
      </c>
      <c r="I22" s="8"/>
      <c r="K22" s="9" t="s">
        <v>33</v>
      </c>
      <c r="L22" s="8">
        <v>61</v>
      </c>
      <c r="M22" s="8">
        <f>+'Week 8(9)'!L22</f>
        <v>60</v>
      </c>
      <c r="N22" s="8">
        <f>+'Week 8(9)'!M22</f>
        <v>58</v>
      </c>
      <c r="O22" s="8">
        <f>+'Week 8(9)'!N22</f>
        <v>66</v>
      </c>
      <c r="P22" s="8">
        <f>+'Week 8(9)'!O22</f>
        <v>58</v>
      </c>
      <c r="S22" s="25" t="s">
        <v>42</v>
      </c>
      <c r="T22" s="10">
        <f>+V22</f>
        <v>0</v>
      </c>
      <c r="U22" s="11">
        <f t="shared" si="1"/>
        <v>-28.8</v>
      </c>
      <c r="V22" s="14"/>
      <c r="W22" s="14"/>
      <c r="X22" s="14"/>
      <c r="Y22" s="14"/>
      <c r="Z22" s="14"/>
    </row>
    <row r="23" spans="2:26" ht="12.75">
      <c r="B23" s="14" t="s">
        <v>34</v>
      </c>
      <c r="C23" s="33"/>
      <c r="D23" s="33"/>
      <c r="E23" s="33"/>
      <c r="F23" s="36"/>
      <c r="G23" s="10">
        <f>(SUM(L23:P23)-MIN(L23:P23)-MAX(L23:P23))/3</f>
        <v>56.666666666666664</v>
      </c>
      <c r="H23" s="11">
        <f>(+G23-36)*0.8</f>
        <v>16.53333333333333</v>
      </c>
      <c r="I23" s="8"/>
      <c r="K23" s="14" t="s">
        <v>34</v>
      </c>
      <c r="L23" s="8">
        <v>64</v>
      </c>
      <c r="M23" s="8">
        <f>+'Week 8(9)'!L23</f>
        <v>56</v>
      </c>
      <c r="N23" s="8">
        <f>+'Week 8(9)'!M23</f>
        <v>53</v>
      </c>
      <c r="O23" s="8">
        <f>+'Week 8(9)'!N23</f>
        <v>60</v>
      </c>
      <c r="P23" s="8">
        <f>+'Week 8(9)'!O23</f>
        <v>54</v>
      </c>
      <c r="S23" s="13" t="s">
        <v>46</v>
      </c>
      <c r="T23" s="10">
        <f>SUM(V23:X23)/3</f>
        <v>61</v>
      </c>
      <c r="U23" s="11">
        <f t="shared" si="1"/>
        <v>20</v>
      </c>
      <c r="V23" s="8">
        <v>64</v>
      </c>
      <c r="W23" s="8">
        <v>55</v>
      </c>
      <c r="X23" s="8">
        <v>64</v>
      </c>
      <c r="Y23" s="8"/>
      <c r="Z23" s="8"/>
    </row>
    <row r="24" spans="2:26" ht="15.75">
      <c r="B24" s="6" t="s">
        <v>23</v>
      </c>
      <c r="C24" s="31">
        <v>15</v>
      </c>
      <c r="D24" s="31">
        <f>+'Week 8(9)'!E24:E26</f>
        <v>114</v>
      </c>
      <c r="E24" s="31">
        <f>SUM(+C24+D24)</f>
        <v>129</v>
      </c>
      <c r="F24" s="34">
        <v>4</v>
      </c>
      <c r="G24" s="7"/>
      <c r="H24" s="7"/>
      <c r="K24" s="16"/>
      <c r="L24" s="8"/>
      <c r="M24" s="8"/>
      <c r="N24" s="8"/>
      <c r="O24" s="8"/>
      <c r="P24" s="8"/>
      <c r="S24" s="13" t="s">
        <v>47</v>
      </c>
      <c r="T24" s="10">
        <f>SUM(V24:W24)/2</f>
        <v>44</v>
      </c>
      <c r="U24" s="11">
        <f t="shared" si="1"/>
        <v>6.4</v>
      </c>
      <c r="V24" s="17">
        <v>45</v>
      </c>
      <c r="W24" s="8">
        <v>43</v>
      </c>
      <c r="X24" s="8"/>
      <c r="Y24" s="8"/>
      <c r="Z24" s="8"/>
    </row>
    <row r="25" spans="2:26" ht="12.75">
      <c r="B25" s="9" t="s">
        <v>44</v>
      </c>
      <c r="C25" s="32"/>
      <c r="D25" s="32"/>
      <c r="E25" s="32"/>
      <c r="F25" s="35"/>
      <c r="G25" s="10">
        <f>(SUM(L25:P25)-MIN(L25:P25)-MAX(L25:P25))/3</f>
        <v>60</v>
      </c>
      <c r="H25" s="11">
        <f>(+G25-36)*0.8</f>
        <v>19.200000000000003</v>
      </c>
      <c r="I25" s="8"/>
      <c r="K25" s="9" t="s">
        <v>44</v>
      </c>
      <c r="L25" s="8">
        <v>55</v>
      </c>
      <c r="M25" s="8">
        <f>+'Week 8(9)'!L25</f>
        <v>67</v>
      </c>
      <c r="N25" s="8">
        <f>+'Week 8(9)'!M25</f>
        <v>54</v>
      </c>
      <c r="O25" s="8">
        <f>+'Week 8(9)'!N25</f>
        <v>59</v>
      </c>
      <c r="P25" s="8">
        <f>+'Week 8(9)'!O25</f>
        <v>66</v>
      </c>
      <c r="S25" s="13"/>
      <c r="T25" s="10">
        <f t="shared" si="0"/>
        <v>0</v>
      </c>
      <c r="U25" s="11">
        <f t="shared" si="1"/>
        <v>-28.8</v>
      </c>
      <c r="V25" s="8"/>
      <c r="W25" s="8"/>
      <c r="X25" s="8"/>
      <c r="Y25" s="8"/>
      <c r="Z25" s="8"/>
    </row>
    <row r="26" spans="2:16" ht="12.75">
      <c r="B26" s="14" t="s">
        <v>19</v>
      </c>
      <c r="C26" s="33"/>
      <c r="D26" s="33"/>
      <c r="E26" s="33"/>
      <c r="F26" s="36"/>
      <c r="G26" s="10">
        <f>SUM(L26:M26)/2</f>
        <v>62</v>
      </c>
      <c r="H26" s="11">
        <f>(+G26-36)*0.8</f>
        <v>20.8</v>
      </c>
      <c r="I26" s="8"/>
      <c r="K26" s="14" t="s">
        <v>19</v>
      </c>
      <c r="L26" s="8">
        <v>63</v>
      </c>
      <c r="M26" s="8">
        <f>+'Week 8(9)'!L26</f>
        <v>61</v>
      </c>
      <c r="N26" s="8">
        <f>+'Week 8(9)'!M26</f>
        <v>0</v>
      </c>
      <c r="O26" s="8">
        <f>+'Week 8(9)'!N26</f>
        <v>0</v>
      </c>
      <c r="P26" s="8">
        <f>+'Week 8(9)'!O26</f>
        <v>0</v>
      </c>
    </row>
    <row r="27" spans="2:8" ht="15.75">
      <c r="B27" s="18" t="s">
        <v>5</v>
      </c>
      <c r="C27" s="19">
        <f>SUM(C9:C26)</f>
        <v>90</v>
      </c>
      <c r="D27" s="19">
        <f>SUM(D9:D26)</f>
        <v>707</v>
      </c>
      <c r="E27" s="19">
        <f>SUM(E9:E26)</f>
        <v>797</v>
      </c>
      <c r="F27" s="20"/>
      <c r="G27" s="21">
        <f>AVERAGE(G10,G11,G13,G14,G16,G17,G19,G20,G22,G23,G25,G26)</f>
        <v>52.47222222222223</v>
      </c>
      <c r="H27" s="21">
        <f>AVERAGE(+H10,+H11,+H13,+H14,+H16,+H17,+H19,+H20,+H22,+H23,+H25,+H26)</f>
        <v>13.177777777777779</v>
      </c>
    </row>
    <row r="28" spans="7:8" ht="12.75">
      <c r="G28" s="22" t="s">
        <v>7</v>
      </c>
      <c r="H28" s="22" t="s">
        <v>7</v>
      </c>
    </row>
  </sheetData>
  <sheetProtection/>
  <mergeCells count="26">
    <mergeCell ref="C7:E7"/>
    <mergeCell ref="G7:H7"/>
    <mergeCell ref="C9:C11"/>
    <mergeCell ref="D9:D11"/>
    <mergeCell ref="E9:E11"/>
    <mergeCell ref="F9:F11"/>
    <mergeCell ref="C15:C17"/>
    <mergeCell ref="D15:D17"/>
    <mergeCell ref="E15:E17"/>
    <mergeCell ref="F15:F17"/>
    <mergeCell ref="C12:C14"/>
    <mergeCell ref="D12:D14"/>
    <mergeCell ref="E12:E14"/>
    <mergeCell ref="F12:F14"/>
    <mergeCell ref="E18:E20"/>
    <mergeCell ref="F18:F20"/>
    <mergeCell ref="C24:C26"/>
    <mergeCell ref="D24:D26"/>
    <mergeCell ref="E24:E26"/>
    <mergeCell ref="F24:F26"/>
    <mergeCell ref="E21:E23"/>
    <mergeCell ref="F21:F23"/>
    <mergeCell ref="C21:C23"/>
    <mergeCell ref="D21:D23"/>
    <mergeCell ref="C18:C20"/>
    <mergeCell ref="D18:D20"/>
  </mergeCells>
  <printOptions/>
  <pageMargins left="0.75" right="0.75" top="1" bottom="1" header="0.5" footer="0.5"/>
  <pageSetup orientation="portrait" scale="89" r:id="rId3"/>
  <colBreaks count="2" manualBreakCount="2">
    <brk id="10" max="65535" man="1"/>
    <brk id="18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 Melchi</cp:lastModifiedBy>
  <cp:lastPrinted>2007-08-21T18:39:41Z</cp:lastPrinted>
  <dcterms:created xsi:type="dcterms:W3CDTF">2005-05-09T21:55:05Z</dcterms:created>
  <dcterms:modified xsi:type="dcterms:W3CDTF">2007-08-24T16:57:15Z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